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485" yWindow="-240" windowWidth="13395" windowHeight="11850" tabRatio="778"/>
  </bookViews>
  <sheets>
    <sheet name="Wealth_ARE" sheetId="36" r:id="rId1"/>
    <sheet name="Graphs" sheetId="34" r:id="rId2"/>
  </sheets>
  <calcPr calcId="125725"/>
</workbook>
</file>

<file path=xl/calcChain.xml><?xml version="1.0" encoding="utf-8"?>
<calcChain xmlns="http://schemas.openxmlformats.org/spreadsheetml/2006/main">
  <c r="D19" i="36"/>
  <c r="D23"/>
  <c r="E41"/>
  <c r="F41"/>
  <c r="G41"/>
  <c r="H41"/>
  <c r="I41"/>
  <c r="J41"/>
  <c r="K41"/>
  <c r="L41"/>
  <c r="M41"/>
  <c r="N41"/>
  <c r="O41"/>
  <c r="P41"/>
  <c r="Q41"/>
  <c r="R41"/>
  <c r="S41"/>
  <c r="T41"/>
  <c r="U41"/>
  <c r="V41"/>
  <c r="W41"/>
  <c r="X41"/>
  <c r="D41"/>
  <c r="E13"/>
  <c r="F13"/>
  <c r="F45" s="1"/>
  <c r="G13"/>
  <c r="G45" s="1"/>
  <c r="H13"/>
  <c r="I13"/>
  <c r="I45" s="1"/>
  <c r="J13"/>
  <c r="K13"/>
  <c r="K45" s="1"/>
  <c r="L13"/>
  <c r="L45" s="1"/>
  <c r="M13"/>
  <c r="N13"/>
  <c r="N45" s="1"/>
  <c r="O13"/>
  <c r="O45" s="1"/>
  <c r="P13"/>
  <c r="Q13"/>
  <c r="Q45" s="1"/>
  <c r="R13"/>
  <c r="R45" s="1"/>
  <c r="S13"/>
  <c r="S45" s="1"/>
  <c r="T13"/>
  <c r="T45" s="1"/>
  <c r="U13"/>
  <c r="V13"/>
  <c r="V45" s="1"/>
  <c r="W13"/>
  <c r="W45" s="1"/>
  <c r="X13"/>
  <c r="X45" s="1"/>
  <c r="E16"/>
  <c r="F16"/>
  <c r="G16"/>
  <c r="H16"/>
  <c r="I16"/>
  <c r="J16"/>
  <c r="K16"/>
  <c r="L16"/>
  <c r="M16"/>
  <c r="N16"/>
  <c r="O16"/>
  <c r="P16"/>
  <c r="Q16"/>
  <c r="R16"/>
  <c r="S16"/>
  <c r="T16"/>
  <c r="U16"/>
  <c r="V16"/>
  <c r="W16"/>
  <c r="X16"/>
  <c r="E19"/>
  <c r="F19"/>
  <c r="G19"/>
  <c r="H19"/>
  <c r="I19"/>
  <c r="J19"/>
  <c r="K19"/>
  <c r="L19"/>
  <c r="M19"/>
  <c r="N19"/>
  <c r="O19"/>
  <c r="P19"/>
  <c r="Q19"/>
  <c r="R19"/>
  <c r="S19"/>
  <c r="T19"/>
  <c r="U19"/>
  <c r="V19"/>
  <c r="W19"/>
  <c r="X19"/>
  <c r="E23"/>
  <c r="E12" s="1"/>
  <c r="F23"/>
  <c r="G23"/>
  <c r="G12" s="1"/>
  <c r="H23"/>
  <c r="H12" s="1"/>
  <c r="I23"/>
  <c r="I12" s="1"/>
  <c r="J23"/>
  <c r="J12" s="1"/>
  <c r="K23"/>
  <c r="K12" s="1"/>
  <c r="L23"/>
  <c r="L12" s="1"/>
  <c r="M23"/>
  <c r="M12" s="1"/>
  <c r="N23"/>
  <c r="O23"/>
  <c r="O12" s="1"/>
  <c r="P23"/>
  <c r="P12" s="1"/>
  <c r="Q23"/>
  <c r="Q12" s="1"/>
  <c r="R23"/>
  <c r="R12" s="1"/>
  <c r="S23"/>
  <c r="S12" s="1"/>
  <c r="T23"/>
  <c r="T12" s="1"/>
  <c r="U23"/>
  <c r="U12" s="1"/>
  <c r="V23"/>
  <c r="W23"/>
  <c r="W12" s="1"/>
  <c r="X23"/>
  <c r="X12" s="1"/>
  <c r="D16"/>
  <c r="D13"/>
  <c r="D45" s="1"/>
  <c r="X50"/>
  <c r="W50"/>
  <c r="V50"/>
  <c r="U50"/>
  <c r="T50"/>
  <c r="S50"/>
  <c r="R50"/>
  <c r="Q50"/>
  <c r="P50"/>
  <c r="O50"/>
  <c r="N50"/>
  <c r="M50"/>
  <c r="L50"/>
  <c r="K50"/>
  <c r="J50"/>
  <c r="I50"/>
  <c r="H50"/>
  <c r="G50"/>
  <c r="F50"/>
  <c r="E50"/>
  <c r="D50"/>
  <c r="X40"/>
  <c r="W40"/>
  <c r="V40"/>
  <c r="U40"/>
  <c r="T40"/>
  <c r="S40"/>
  <c r="R40"/>
  <c r="Q40"/>
  <c r="P40"/>
  <c r="O40"/>
  <c r="N40"/>
  <c r="M40"/>
  <c r="L40"/>
  <c r="K40"/>
  <c r="J40"/>
  <c r="I40"/>
  <c r="H40"/>
  <c r="G40"/>
  <c r="F40"/>
  <c r="E40"/>
  <c r="D40"/>
  <c r="D54" s="1"/>
  <c r="E55" l="1"/>
  <c r="I55"/>
  <c r="M55"/>
  <c r="Q55"/>
  <c r="D12"/>
  <c r="D11"/>
  <c r="D10"/>
  <c r="D72" s="1"/>
  <c r="U55"/>
  <c r="M48"/>
  <c r="P54"/>
  <c r="X54"/>
  <c r="U10"/>
  <c r="U7" s="1"/>
  <c r="Q10"/>
  <c r="Q7" s="1"/>
  <c r="M10"/>
  <c r="M7" s="1"/>
  <c r="E10"/>
  <c r="E7" s="1"/>
  <c r="N10"/>
  <c r="N7" s="1"/>
  <c r="J11"/>
  <c r="E45"/>
  <c r="M45"/>
  <c r="U45"/>
  <c r="I48"/>
  <c r="W10"/>
  <c r="W7" s="1"/>
  <c r="S11"/>
  <c r="G11"/>
  <c r="H54"/>
  <c r="I10"/>
  <c r="I7" s="1"/>
  <c r="U48"/>
  <c r="E48"/>
  <c r="Q48"/>
  <c r="E54"/>
  <c r="I54"/>
  <c r="M54"/>
  <c r="Q54"/>
  <c r="U54"/>
  <c r="W55"/>
  <c r="X10"/>
  <c r="X7" s="1"/>
  <c r="T10"/>
  <c r="T7" s="1"/>
  <c r="P10"/>
  <c r="P7" s="1"/>
  <c r="L10"/>
  <c r="L7" s="1"/>
  <c r="H10"/>
  <c r="H7" s="1"/>
  <c r="V12"/>
  <c r="N12"/>
  <c r="F12"/>
  <c r="R11"/>
  <c r="N11"/>
  <c r="F11"/>
  <c r="V10"/>
  <c r="V7" s="1"/>
  <c r="R10"/>
  <c r="R7" s="1"/>
  <c r="J10"/>
  <c r="J7" s="1"/>
  <c r="F10"/>
  <c r="F7" s="1"/>
  <c r="W11"/>
  <c r="O11"/>
  <c r="K11"/>
  <c r="S10"/>
  <c r="S7" s="1"/>
  <c r="O10"/>
  <c r="O7" s="1"/>
  <c r="K10"/>
  <c r="K7" s="1"/>
  <c r="G10"/>
  <c r="G7" s="1"/>
  <c r="J45"/>
  <c r="T54"/>
  <c r="X55"/>
  <c r="U11"/>
  <c r="Q11"/>
  <c r="M11"/>
  <c r="I11"/>
  <c r="E11"/>
  <c r="L55"/>
  <c r="V11"/>
  <c r="L54"/>
  <c r="H55"/>
  <c r="X11"/>
  <c r="T11"/>
  <c r="P11"/>
  <c r="L11"/>
  <c r="H11"/>
  <c r="H45"/>
  <c r="P55"/>
  <c r="P45"/>
  <c r="D55"/>
  <c r="T55"/>
  <c r="H48"/>
  <c r="L48"/>
  <c r="T48"/>
  <c r="G48"/>
  <c r="K48"/>
  <c r="S48"/>
  <c r="G55"/>
  <c r="O55"/>
  <c r="S55"/>
  <c r="F48"/>
  <c r="J48"/>
  <c r="N48"/>
  <c r="R48"/>
  <c r="V48"/>
  <c r="G54"/>
  <c r="K54"/>
  <c r="O54"/>
  <c r="S54"/>
  <c r="W54"/>
  <c r="F55"/>
  <c r="J55"/>
  <c r="N55"/>
  <c r="R55"/>
  <c r="V55"/>
  <c r="D48"/>
  <c r="P48"/>
  <c r="X48"/>
  <c r="O48"/>
  <c r="W48"/>
  <c r="K55"/>
  <c r="F54"/>
  <c r="J54"/>
  <c r="N54"/>
  <c r="R54"/>
  <c r="V54"/>
  <c r="D74" l="1"/>
  <c r="D75"/>
  <c r="D73"/>
  <c r="D46"/>
  <c r="D60" s="1"/>
  <c r="R46"/>
  <c r="J46"/>
  <c r="T47"/>
  <c r="T44"/>
  <c r="L47"/>
  <c r="L44"/>
  <c r="D47"/>
  <c r="D61" s="1"/>
  <c r="D44"/>
  <c r="S46"/>
  <c r="K46"/>
  <c r="U44"/>
  <c r="U47"/>
  <c r="M44"/>
  <c r="M47"/>
  <c r="E44"/>
  <c r="E47"/>
  <c r="T46"/>
  <c r="E46"/>
  <c r="U46"/>
  <c r="Q46"/>
  <c r="M46"/>
  <c r="I46"/>
  <c r="W47"/>
  <c r="W44"/>
  <c r="S47"/>
  <c r="S44"/>
  <c r="O47"/>
  <c r="O44"/>
  <c r="K47"/>
  <c r="K44"/>
  <c r="G47"/>
  <c r="G44"/>
  <c r="X47"/>
  <c r="X44"/>
  <c r="V46"/>
  <c r="N46"/>
  <c r="F46"/>
  <c r="P47"/>
  <c r="P44"/>
  <c r="H47"/>
  <c r="H44"/>
  <c r="W46"/>
  <c r="O46"/>
  <c r="G46"/>
  <c r="Q47"/>
  <c r="Q44"/>
  <c r="I47"/>
  <c r="I44"/>
  <c r="X46"/>
  <c r="P46"/>
  <c r="L46"/>
  <c r="H46"/>
  <c r="V44"/>
  <c r="V47"/>
  <c r="R47"/>
  <c r="R44"/>
  <c r="N44"/>
  <c r="N47"/>
  <c r="J47"/>
  <c r="J44"/>
  <c r="F44"/>
  <c r="F47"/>
  <c r="D64"/>
  <c r="E64"/>
  <c r="N64"/>
  <c r="V64"/>
  <c r="T64"/>
  <c r="M64"/>
  <c r="R64"/>
  <c r="O64"/>
  <c r="F64"/>
  <c r="X64"/>
  <c r="Q64"/>
  <c r="K64"/>
  <c r="G64"/>
  <c r="H64"/>
  <c r="U64"/>
  <c r="P64"/>
  <c r="S64"/>
  <c r="L64"/>
  <c r="W64"/>
  <c r="I64"/>
  <c r="J64"/>
  <c r="D62"/>
  <c r="P42" l="1"/>
  <c r="P75"/>
  <c r="G75"/>
  <c r="G42"/>
  <c r="N42"/>
  <c r="N75"/>
  <c r="I42"/>
  <c r="I75"/>
  <c r="E42"/>
  <c r="E75"/>
  <c r="S75"/>
  <c r="S42"/>
  <c r="D42"/>
  <c r="D56" s="1"/>
  <c r="H42"/>
  <c r="H75"/>
  <c r="W75"/>
  <c r="W42"/>
  <c r="Q42"/>
  <c r="Q75"/>
  <c r="J75"/>
  <c r="J42"/>
  <c r="K75"/>
  <c r="K42"/>
  <c r="L42"/>
  <c r="L75"/>
  <c r="X42"/>
  <c r="X75"/>
  <c r="O75"/>
  <c r="O42"/>
  <c r="F75"/>
  <c r="F42"/>
  <c r="V75"/>
  <c r="V42"/>
  <c r="M42"/>
  <c r="M75"/>
  <c r="U42"/>
  <c r="U75"/>
  <c r="T42"/>
  <c r="T75"/>
  <c r="R75"/>
  <c r="R42"/>
  <c r="M60"/>
  <c r="P60"/>
  <c r="J61"/>
  <c r="Q61"/>
  <c r="X61"/>
  <c r="H61"/>
  <c r="P61"/>
  <c r="U60"/>
  <c r="X60"/>
  <c r="G61"/>
  <c r="O61"/>
  <c r="E61"/>
  <c r="S62"/>
  <c r="R61"/>
  <c r="W61"/>
  <c r="U61"/>
  <c r="H60"/>
  <c r="H58"/>
  <c r="T58"/>
  <c r="G58"/>
  <c r="E58"/>
  <c r="M58"/>
  <c r="N58"/>
  <c r="R58"/>
  <c r="J62"/>
  <c r="H62"/>
  <c r="S60"/>
  <c r="X62"/>
  <c r="K62"/>
  <c r="F60"/>
  <c r="N60"/>
  <c r="E62"/>
  <c r="M62"/>
  <c r="U62"/>
  <c r="T62"/>
  <c r="O60"/>
  <c r="K61"/>
  <c r="S61"/>
  <c r="I60"/>
  <c r="Q60"/>
  <c r="G62"/>
  <c r="F61"/>
  <c r="N61"/>
  <c r="V61"/>
  <c r="L60"/>
  <c r="T60"/>
  <c r="P58"/>
  <c r="Q58"/>
  <c r="F58"/>
  <c r="K58"/>
  <c r="X58"/>
  <c r="D58"/>
  <c r="W58"/>
  <c r="I58"/>
  <c r="L58"/>
  <c r="V58"/>
  <c r="U58"/>
  <c r="S58"/>
  <c r="J58"/>
  <c r="O58"/>
  <c r="R62"/>
  <c r="F62"/>
  <c r="N62"/>
  <c r="V62"/>
  <c r="E60"/>
  <c r="P62"/>
  <c r="M61"/>
  <c r="K60"/>
  <c r="O62"/>
  <c r="W62"/>
  <c r="L61"/>
  <c r="T61"/>
  <c r="J60"/>
  <c r="R60"/>
  <c r="I62"/>
  <c r="Q62"/>
  <c r="L62"/>
  <c r="I61"/>
  <c r="G60"/>
  <c r="W60"/>
  <c r="V60"/>
  <c r="L56" l="1"/>
  <c r="I56"/>
  <c r="F56"/>
  <c r="K56"/>
  <c r="E56"/>
  <c r="N56"/>
  <c r="P56"/>
  <c r="U56"/>
  <c r="R56"/>
  <c r="V56"/>
  <c r="O56"/>
  <c r="J56"/>
  <c r="W56"/>
  <c r="T56"/>
  <c r="M56"/>
  <c r="X56"/>
  <c r="Q56"/>
  <c r="H56"/>
  <c r="S56"/>
  <c r="G56"/>
  <c r="U74" l="1"/>
  <c r="U73"/>
  <c r="Q74"/>
  <c r="Q73"/>
  <c r="M74"/>
  <c r="M73"/>
  <c r="I74"/>
  <c r="I73"/>
  <c r="E73"/>
  <c r="E74"/>
  <c r="R72"/>
  <c r="N72"/>
  <c r="J72"/>
  <c r="U39"/>
  <c r="Q39"/>
  <c r="M68"/>
  <c r="M39"/>
  <c r="I39"/>
  <c r="E39"/>
  <c r="S72"/>
  <c r="O72"/>
  <c r="K72"/>
  <c r="U72"/>
  <c r="Q72"/>
  <c r="M72"/>
  <c r="I72"/>
  <c r="E72"/>
  <c r="G74"/>
  <c r="G73"/>
  <c r="K74"/>
  <c r="K73"/>
  <c r="O74"/>
  <c r="O73"/>
  <c r="S74"/>
  <c r="S73"/>
  <c r="W69"/>
  <c r="W74"/>
  <c r="W73"/>
  <c r="V74"/>
  <c r="V73"/>
  <c r="R74"/>
  <c r="R69"/>
  <c r="R73"/>
  <c r="N74"/>
  <c r="N73"/>
  <c r="J74"/>
  <c r="J73"/>
  <c r="F74"/>
  <c r="F73"/>
  <c r="V67"/>
  <c r="V39"/>
  <c r="R68"/>
  <c r="R39"/>
  <c r="N39"/>
  <c r="J67"/>
  <c r="J68"/>
  <c r="J39"/>
  <c r="F68"/>
  <c r="F39"/>
  <c r="T72"/>
  <c r="L72"/>
  <c r="H72"/>
  <c r="P72"/>
  <c r="W67"/>
  <c r="W39"/>
  <c r="S68"/>
  <c r="S39"/>
  <c r="O39"/>
  <c r="K68"/>
  <c r="K39"/>
  <c r="G39"/>
  <c r="X73"/>
  <c r="X74"/>
  <c r="T73"/>
  <c r="T74"/>
  <c r="P73"/>
  <c r="P74"/>
  <c r="L74"/>
  <c r="L73"/>
  <c r="H74"/>
  <c r="H73"/>
  <c r="X68"/>
  <c r="X67"/>
  <c r="X39"/>
  <c r="X72"/>
  <c r="T39"/>
  <c r="P39"/>
  <c r="L39"/>
  <c r="H39"/>
  <c r="G59"/>
  <c r="D59"/>
  <c r="W59"/>
  <c r="S59"/>
  <c r="U59"/>
  <c r="M59"/>
  <c r="R59"/>
  <c r="F72"/>
  <c r="K59"/>
  <c r="F43"/>
  <c r="M43"/>
  <c r="G72"/>
  <c r="S43"/>
  <c r="J59"/>
  <c r="P59"/>
  <c r="O59"/>
  <c r="V59"/>
  <c r="C75"/>
  <c r="J43"/>
  <c r="K43"/>
  <c r="W72"/>
  <c r="T59"/>
  <c r="P43"/>
  <c r="V72"/>
  <c r="V43"/>
  <c r="T43"/>
  <c r="I43"/>
  <c r="O43"/>
  <c r="G43"/>
  <c r="L59"/>
  <c r="H59"/>
  <c r="X59"/>
  <c r="N59"/>
  <c r="Q59"/>
  <c r="I59"/>
  <c r="F59"/>
  <c r="U43"/>
  <c r="N43"/>
  <c r="Q43"/>
  <c r="D43"/>
  <c r="E59"/>
  <c r="E43"/>
  <c r="W43"/>
  <c r="H43"/>
  <c r="X43"/>
  <c r="L43"/>
  <c r="R43"/>
  <c r="D7"/>
  <c r="D39" l="1"/>
  <c r="D53" s="1"/>
  <c r="D67"/>
  <c r="C72"/>
  <c r="C73"/>
  <c r="C74"/>
  <c r="X57"/>
  <c r="Q57"/>
  <c r="O57"/>
  <c r="P57"/>
  <c r="L57"/>
  <c r="U57"/>
  <c r="J57"/>
  <c r="H57"/>
  <c r="M57"/>
  <c r="G69"/>
  <c r="G57"/>
  <c r="D69"/>
  <c r="L69"/>
  <c r="D68"/>
  <c r="P69"/>
  <c r="E57"/>
  <c r="T57"/>
  <c r="K57"/>
  <c r="P68"/>
  <c r="T67"/>
  <c r="T68"/>
  <c r="X69"/>
  <c r="G67"/>
  <c r="Q67"/>
  <c r="N57"/>
  <c r="F57"/>
  <c r="L68"/>
  <c r="G68"/>
  <c r="S67"/>
  <c r="J69"/>
  <c r="M69"/>
  <c r="O53"/>
  <c r="V57"/>
  <c r="O69"/>
  <c r="W57"/>
  <c r="S57"/>
  <c r="O67"/>
  <c r="R67"/>
  <c r="I67"/>
  <c r="U69"/>
  <c r="D57"/>
  <c r="H67"/>
  <c r="L67"/>
  <c r="P67"/>
  <c r="K67"/>
  <c r="O68"/>
  <c r="F67"/>
  <c r="N68"/>
  <c r="N67"/>
  <c r="V68"/>
  <c r="F69"/>
  <c r="N69"/>
  <c r="V69"/>
  <c r="S69"/>
  <c r="K69"/>
  <c r="U67"/>
  <c r="I57"/>
  <c r="H69"/>
  <c r="E68"/>
  <c r="U68"/>
  <c r="E69"/>
  <c r="R57"/>
  <c r="H68"/>
  <c r="T69"/>
  <c r="W68"/>
  <c r="E67"/>
  <c r="I68"/>
  <c r="M67"/>
  <c r="Q68"/>
  <c r="I69"/>
  <c r="Q69"/>
  <c r="S53" l="1"/>
  <c r="R53"/>
  <c r="M53"/>
  <c r="K53"/>
  <c r="N53"/>
  <c r="Q53"/>
  <c r="T53"/>
  <c r="I53"/>
  <c r="W53"/>
  <c r="F53"/>
  <c r="P53"/>
  <c r="E53"/>
  <c r="X53"/>
  <c r="U53"/>
  <c r="V53"/>
  <c r="G53"/>
  <c r="H53"/>
  <c r="J53"/>
  <c r="L53"/>
  <c r="C67"/>
  <c r="C69"/>
  <c r="C68"/>
</calcChain>
</file>

<file path=xl/sharedStrings.xml><?xml version="1.0" encoding="utf-8"?>
<sst xmlns="http://schemas.openxmlformats.org/spreadsheetml/2006/main" count="95" uniqueCount="65">
  <si>
    <t xml:space="preserve">Country </t>
  </si>
  <si>
    <t>UN country code</t>
  </si>
  <si>
    <t>Environmental Asset  Code</t>
  </si>
  <si>
    <t>Description of Environmental Assets</t>
  </si>
  <si>
    <t>Unit</t>
  </si>
  <si>
    <t xml:space="preserve">Produced Capital </t>
  </si>
  <si>
    <t xml:space="preserve">Pastureland </t>
  </si>
  <si>
    <t xml:space="preserve">Timber </t>
  </si>
  <si>
    <t>GDP</t>
  </si>
  <si>
    <t>Population</t>
  </si>
  <si>
    <t>Natural Capital</t>
  </si>
  <si>
    <t>Total Forest</t>
  </si>
  <si>
    <t>Fossil Fuels</t>
  </si>
  <si>
    <t>Oil</t>
  </si>
  <si>
    <t>Natural Gas</t>
  </si>
  <si>
    <t>Coal</t>
  </si>
  <si>
    <t>Minerals</t>
  </si>
  <si>
    <t>Bauxite</t>
  </si>
  <si>
    <t>Copper</t>
  </si>
  <si>
    <t>Gold</t>
  </si>
  <si>
    <t>Iron</t>
  </si>
  <si>
    <t>Lead</t>
  </si>
  <si>
    <t>Nickel</t>
  </si>
  <si>
    <t>Phosphate</t>
  </si>
  <si>
    <t>Silver</t>
  </si>
  <si>
    <t>Tin</t>
  </si>
  <si>
    <t>Zinc</t>
  </si>
  <si>
    <t xml:space="preserve">Cropland </t>
  </si>
  <si>
    <t>Inclusive Wealth Index</t>
  </si>
  <si>
    <t>0</t>
  </si>
  <si>
    <t>Constant US$ of 2005</t>
  </si>
  <si>
    <t>Agricultural Land</t>
  </si>
  <si>
    <t>Renewable Resources</t>
  </si>
  <si>
    <t>Non-renewable Resources</t>
  </si>
  <si>
    <t>Indicator: change in wealth with respect to the 1990 levels (Per capita)</t>
  </si>
  <si>
    <t xml:space="preserve">Indicator: Wealth per capita </t>
  </si>
  <si>
    <t>Indicator: Percentage composition of the wealth of the country (%) - Including average</t>
  </si>
  <si>
    <t>Average (if aplicable)</t>
  </si>
  <si>
    <t>Human Capital</t>
  </si>
  <si>
    <t>Content</t>
  </si>
  <si>
    <t>Inclusive Wealth and Related Indicators</t>
  </si>
  <si>
    <t>Natural capital composition of wealth</t>
  </si>
  <si>
    <t>3.1.1</t>
  </si>
  <si>
    <t>3.1.1.1</t>
  </si>
  <si>
    <t>3.1.2</t>
  </si>
  <si>
    <t>3.1.2.1</t>
  </si>
  <si>
    <t>3.1.2.2</t>
  </si>
  <si>
    <t>3.1.1.2</t>
  </si>
  <si>
    <t>3.2.1</t>
  </si>
  <si>
    <t>3.2.2.1</t>
  </si>
  <si>
    <t>3.2.2</t>
  </si>
  <si>
    <t>3.2.2.2</t>
  </si>
  <si>
    <t>3.2.2.3</t>
  </si>
  <si>
    <t>3.2.2.5</t>
  </si>
  <si>
    <t>3.2.2.6</t>
  </si>
  <si>
    <t>3.2.2.7</t>
  </si>
  <si>
    <t>3.2.2.8</t>
  </si>
  <si>
    <t>3.2.2.9</t>
  </si>
  <si>
    <t>3.2.2.10</t>
  </si>
  <si>
    <t>3.2.1.1</t>
  </si>
  <si>
    <t>3.2.1.2</t>
  </si>
  <si>
    <t>3.2.1.3</t>
  </si>
  <si>
    <t>Non-Timber Forest Resource Wealth</t>
  </si>
  <si>
    <t>United Arab Emirates</t>
  </si>
  <si>
    <t>ARE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</si>
</sst>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64" formatCode="_-* #,##0.00\ _€_-;\-* #,##0.00\ _€_-;_-* &quot;-&quot;??\ _€_-;_-@_-"/>
    <numFmt numFmtId="165" formatCode="_(* #,##0_);_(* \(#,##0\);_(* &quot;-&quot;??_);_(@_)"/>
    <numFmt numFmtId="166" formatCode="_(* #,##0.000_);_(* \(#,##0.000\);_(* &quot;-&quot;??_);_(@_)"/>
    <numFmt numFmtId="167" formatCode="_(* #,##0.0000_);_(* \(#,##0.0000\);_(* &quot;-&quot;??_);_(@_)"/>
  </numFmts>
  <fonts count="2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theme="0"/>
      <name val="Arial"/>
      <family val="2"/>
    </font>
    <font>
      <b/>
      <sz val="12"/>
      <color theme="5" tint="-0.249977111117893"/>
      <name val="Arial"/>
      <family val="2"/>
    </font>
    <font>
      <sz val="11"/>
      <color theme="4" tint="-0.499984740745262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name val="Times New Roman"/>
      <family val="1"/>
    </font>
    <font>
      <b/>
      <sz val="12"/>
      <color rgb="FF330EBC"/>
      <name val="Arial"/>
      <family val="2"/>
    </font>
    <font>
      <b/>
      <sz val="12"/>
      <color theme="3" tint="-0.499984740745262"/>
      <name val="Arial"/>
      <family val="2"/>
    </font>
    <font>
      <sz val="11"/>
      <color theme="1"/>
      <name val="Calibri"/>
      <family val="2"/>
      <scheme val="minor"/>
    </font>
    <font>
      <b/>
      <sz val="12"/>
      <color theme="4" tint="-0.499984740745262"/>
      <name val="Arial"/>
      <family val="2"/>
    </font>
    <font>
      <sz val="12"/>
      <color theme="3" tint="-0.499984740745262"/>
      <name val="Arial"/>
      <family val="2"/>
    </font>
    <font>
      <b/>
      <sz val="12"/>
      <color rgb="FFC00000"/>
      <name val="Arial"/>
      <family val="2"/>
    </font>
    <font>
      <sz val="11"/>
      <color rgb="FFC00000"/>
      <name val="Calibri"/>
      <family val="2"/>
      <scheme val="minor"/>
    </font>
    <font>
      <b/>
      <sz val="12"/>
      <color rgb="FF00B050"/>
      <name val="Arial"/>
      <family val="2"/>
    </font>
    <font>
      <b/>
      <sz val="13"/>
      <color rgb="FF00B050"/>
      <name val="Arial"/>
      <family val="2"/>
    </font>
    <font>
      <b/>
      <sz val="12"/>
      <color rgb="FF003399"/>
      <name val="Arial"/>
      <family val="2"/>
    </font>
    <font>
      <sz val="11"/>
      <color rgb="FF4D4D4D"/>
      <name val="Verdana"/>
      <family val="2"/>
    </font>
    <font>
      <sz val="11"/>
      <name val="Calibri"/>
      <family val="2"/>
      <scheme val="minor"/>
    </font>
    <font>
      <sz val="11"/>
      <color theme="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9">
    <xf numFmtId="0" fontId="0" fillId="0" borderId="0"/>
    <xf numFmtId="0" fontId="6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11" fillId="0" borderId="0" applyFont="0" applyFill="0" applyBorder="0" applyAlignment="0" applyProtection="0"/>
  </cellStyleXfs>
  <cellXfs count="40">
    <xf numFmtId="0" fontId="0" fillId="0" borderId="0" xfId="0"/>
    <xf numFmtId="0" fontId="3" fillId="2" borderId="0" xfId="0" applyFont="1" applyFill="1" applyBorder="1"/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/>
    <xf numFmtId="0" fontId="0" fillId="0" borderId="0" xfId="0" applyFill="1" applyAlignment="1">
      <alignment horizontal="right"/>
    </xf>
    <xf numFmtId="0" fontId="0" fillId="0" borderId="0" xfId="0" applyFill="1"/>
    <xf numFmtId="0" fontId="4" fillId="0" borderId="0" xfId="0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165" fontId="0" fillId="0" borderId="0" xfId="0" applyNumberFormat="1" applyFont="1"/>
    <xf numFmtId="165" fontId="0" fillId="0" borderId="0" xfId="0" applyNumberFormat="1"/>
    <xf numFmtId="165" fontId="1" fillId="0" borderId="0" xfId="0" applyNumberFormat="1" applyFont="1"/>
    <xf numFmtId="165" fontId="11" fillId="0" borderId="0" xfId="8" applyNumberFormat="1" applyFont="1"/>
    <xf numFmtId="49" fontId="10" fillId="0" borderId="0" xfId="0" applyNumberFormat="1" applyFont="1" applyFill="1" applyBorder="1" applyAlignment="1">
      <alignment horizontal="right"/>
    </xf>
    <xf numFmtId="0" fontId="0" fillId="0" borderId="0" xfId="0" applyFont="1"/>
    <xf numFmtId="49" fontId="12" fillId="0" borderId="0" xfId="0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right"/>
    </xf>
    <xf numFmtId="0" fontId="14" fillId="0" borderId="0" xfId="0" applyFont="1" applyFill="1" applyBorder="1" applyAlignment="1">
      <alignment horizontal="left"/>
    </xf>
    <xf numFmtId="165" fontId="15" fillId="0" borderId="0" xfId="0" applyNumberFormat="1" applyFont="1"/>
    <xf numFmtId="0" fontId="15" fillId="0" borderId="0" xfId="0" applyFont="1"/>
    <xf numFmtId="0" fontId="17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right"/>
    </xf>
    <xf numFmtId="0" fontId="3" fillId="2" borderId="0" xfId="0" applyFont="1" applyFill="1" applyBorder="1" applyAlignment="1">
      <alignment wrapText="1"/>
    </xf>
    <xf numFmtId="0" fontId="19" fillId="0" borderId="0" xfId="0" applyFont="1"/>
    <xf numFmtId="43" fontId="0" fillId="0" borderId="0" xfId="0" applyNumberFormat="1"/>
    <xf numFmtId="165" fontId="0" fillId="0" borderId="0" xfId="0" applyNumberFormat="1" applyFill="1"/>
    <xf numFmtId="165" fontId="0" fillId="0" borderId="0" xfId="8" applyNumberFormat="1" applyFont="1"/>
    <xf numFmtId="0" fontId="3" fillId="2" borderId="0" xfId="8" applyNumberFormat="1" applyFont="1" applyFill="1" applyBorder="1"/>
    <xf numFmtId="0" fontId="3" fillId="2" borderId="0" xfId="0" applyNumberFormat="1" applyFont="1" applyFill="1" applyBorder="1"/>
    <xf numFmtId="166" fontId="0" fillId="0" borderId="0" xfId="0" applyNumberFormat="1"/>
    <xf numFmtId="0" fontId="20" fillId="0" borderId="0" xfId="0" applyFont="1" applyFill="1" applyAlignment="1">
      <alignment horizontal="right"/>
    </xf>
    <xf numFmtId="0" fontId="0" fillId="0" borderId="0" xfId="0" applyNumberFormat="1" applyFont="1"/>
    <xf numFmtId="165" fontId="21" fillId="0" borderId="0" xfId="0" applyNumberFormat="1" applyFont="1"/>
    <xf numFmtId="167" fontId="0" fillId="0" borderId="0" xfId="8" applyNumberFormat="1" applyFont="1"/>
  </cellXfs>
  <cellStyles count="9">
    <cellStyle name="Comma" xfId="8" builtinId="3"/>
    <cellStyle name="Normal" xfId="0" builtinId="0"/>
    <cellStyle name="Normal 2" xfId="2"/>
    <cellStyle name="Normal 3" xfId="1"/>
    <cellStyle name="Normal 4" xfId="3"/>
    <cellStyle name="Normal 5" xfId="4"/>
    <cellStyle name="Normal 6" xfId="5"/>
    <cellStyle name="Normal 7" xfId="6"/>
    <cellStyle name="Normal 8" xfId="7"/>
  </cellStyles>
  <dxfs count="0"/>
  <tableStyles count="0" defaultTableStyle="TableStyleMedium9" defaultPivotStyle="PivotStyleLight16"/>
  <colors>
    <mruColors>
      <color rgb="FF646464"/>
      <color rgb="FFFD9900"/>
      <color rgb="FF78A22F"/>
      <color rgb="FFCE7674"/>
      <color rgb="FF7D7447"/>
      <color rgb="FFFF9900"/>
      <color rgb="FFFF9964"/>
      <color rgb="FFDD6909"/>
      <color rgb="FF003399"/>
      <color rgb="FF330EB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/>
            </a:pPr>
            <a:r>
              <a:rPr lang="de-DE"/>
              <a:t>Change in per capita wealth with respect to  1990 </a:t>
            </a:r>
          </a:p>
        </c:rich>
      </c:tx>
    </c:title>
    <c:plotArea>
      <c:layout/>
      <c:lineChart>
        <c:grouping val="standard"/>
        <c:ser>
          <c:idx val="0"/>
          <c:order val="0"/>
          <c:tx>
            <c:strRef>
              <c:f>Wealth_ARE!$B$54</c:f>
              <c:strCache>
                <c:ptCount val="1"/>
                <c:pt idx="0">
                  <c:v>Produced Capital </c:v>
                </c:pt>
              </c:strCache>
            </c:strRef>
          </c:tx>
          <c:spPr>
            <a:ln w="47625">
              <a:solidFill>
                <a:srgbClr val="646464"/>
              </a:solidFill>
              <a:prstDash val="dash"/>
            </a:ln>
          </c:spPr>
          <c:marker>
            <c:symbol val="none"/>
          </c:marker>
          <c:cat>
            <c:numRef>
              <c:f>Wealth_ARE!$D$52:$X$52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Wealth_ARE!$D$54:$X$54</c:f>
              <c:numCache>
                <c:formatCode>_(* #,##0_);_(* \(#,##0\);_(* "-"??_);_(@_)</c:formatCode>
                <c:ptCount val="21"/>
                <c:pt idx="0">
                  <c:v>0</c:v>
                </c:pt>
                <c:pt idx="1">
                  <c:v>-2.5731884861626919</c:v>
                </c:pt>
                <c:pt idx="2">
                  <c:v>-4.1657062154167424</c:v>
                </c:pt>
                <c:pt idx="3">
                  <c:v>-7.9047129470302231</c:v>
                </c:pt>
                <c:pt idx="4">
                  <c:v>-10.756795338938829</c:v>
                </c:pt>
                <c:pt idx="5">
                  <c:v>-13.205830967764099</c:v>
                </c:pt>
                <c:pt idx="6">
                  <c:v>-15.583171470112234</c:v>
                </c:pt>
                <c:pt idx="7">
                  <c:v>-17.866935967379405</c:v>
                </c:pt>
                <c:pt idx="8">
                  <c:v>-20.089776225019364</c:v>
                </c:pt>
                <c:pt idx="9">
                  <c:v>-21.943926849579466</c:v>
                </c:pt>
                <c:pt idx="10">
                  <c:v>-23.278918437366514</c:v>
                </c:pt>
                <c:pt idx="11">
                  <c:v>-24.028065504056283</c:v>
                </c:pt>
                <c:pt idx="12">
                  <c:v>-24.274332296120736</c:v>
                </c:pt>
                <c:pt idx="13">
                  <c:v>-25.12804025682739</c:v>
                </c:pt>
                <c:pt idx="14">
                  <c:v>-28.116553915803689</c:v>
                </c:pt>
                <c:pt idx="15">
                  <c:v>-32.7347028668989</c:v>
                </c:pt>
                <c:pt idx="16">
                  <c:v>-38.393410412565444</c:v>
                </c:pt>
                <c:pt idx="17">
                  <c:v>-42.658995898974069</c:v>
                </c:pt>
                <c:pt idx="18">
                  <c:v>-46.398091299922363</c:v>
                </c:pt>
                <c:pt idx="19">
                  <c:v>-49.424175417300866</c:v>
                </c:pt>
                <c:pt idx="20" formatCode="_(* #,##0.0000_);_(* \(#,##0.0000\);_(* &quot;-&quot;??_);_(@_)">
                  <c:v>-50.559950988258365</c:v>
                </c:pt>
              </c:numCache>
            </c:numRef>
          </c:val>
        </c:ser>
        <c:ser>
          <c:idx val="1"/>
          <c:order val="1"/>
          <c:tx>
            <c:strRef>
              <c:f>Wealth_ARE!$B$55</c:f>
              <c:strCache>
                <c:ptCount val="1"/>
                <c:pt idx="0">
                  <c:v>Human Capital</c:v>
                </c:pt>
              </c:strCache>
            </c:strRef>
          </c:tx>
          <c:spPr>
            <a:ln w="47625">
              <a:solidFill>
                <a:srgbClr val="FF9900"/>
              </a:solidFill>
              <a:prstDash val="dash"/>
            </a:ln>
            <a:effectLst>
              <a:outerShdw blurRad="50800" dist="50800" dir="5400000" algn="ctr" rotWithShape="0">
                <a:schemeClr val="bg1"/>
              </a:outerShdw>
            </a:effectLst>
          </c:spPr>
          <c:marker>
            <c:symbol val="none"/>
          </c:marker>
          <c:cat>
            <c:numRef>
              <c:f>Wealth_ARE!$D$52:$X$52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Wealth_ARE!$D$55:$X$55</c:f>
              <c:numCache>
                <c:formatCode>_(* #,##0_);_(* \(#,##0\);_(* "-"??_);_(@_)</c:formatCode>
                <c:ptCount val="21"/>
                <c:pt idx="0">
                  <c:v>0</c:v>
                </c:pt>
                <c:pt idx="1">
                  <c:v>3.8805109237292745</c:v>
                </c:pt>
                <c:pt idx="2">
                  <c:v>5.6486082888725475</c:v>
                </c:pt>
                <c:pt idx="3">
                  <c:v>9.8897571753927984</c:v>
                </c:pt>
                <c:pt idx="4">
                  <c:v>14.170618220856035</c:v>
                </c:pt>
                <c:pt idx="5">
                  <c:v>15.732637217184454</c:v>
                </c:pt>
                <c:pt idx="6">
                  <c:v>18.239803628960537</c:v>
                </c:pt>
                <c:pt idx="7">
                  <c:v>20.707842457395365</c:v>
                </c:pt>
                <c:pt idx="8">
                  <c:v>22.984254575877184</c:v>
                </c:pt>
                <c:pt idx="9">
                  <c:v>25.086640521644622</c:v>
                </c:pt>
                <c:pt idx="10">
                  <c:v>27.178889265481509</c:v>
                </c:pt>
                <c:pt idx="11">
                  <c:v>28.222416612486146</c:v>
                </c:pt>
                <c:pt idx="12">
                  <c:v>31.593846578405561</c:v>
                </c:pt>
                <c:pt idx="13">
                  <c:v>34.518448059642992</c:v>
                </c:pt>
                <c:pt idx="14">
                  <c:v>36.948532866304127</c:v>
                </c:pt>
                <c:pt idx="15">
                  <c:v>38.846713308559934</c:v>
                </c:pt>
                <c:pt idx="16">
                  <c:v>40.441207308514507</c:v>
                </c:pt>
                <c:pt idx="17">
                  <c:v>41.695654268673657</c:v>
                </c:pt>
                <c:pt idx="18">
                  <c:v>42.493640615064891</c:v>
                </c:pt>
                <c:pt idx="19">
                  <c:v>43.724390966406368</c:v>
                </c:pt>
                <c:pt idx="20">
                  <c:v>44.873056018115378</c:v>
                </c:pt>
              </c:numCache>
            </c:numRef>
          </c:val>
        </c:ser>
        <c:ser>
          <c:idx val="2"/>
          <c:order val="2"/>
          <c:tx>
            <c:strRef>
              <c:f>Wealth_ARE!$B$56</c:f>
              <c:strCache>
                <c:ptCount val="1"/>
                <c:pt idx="0">
                  <c:v>Natural Capital</c:v>
                </c:pt>
              </c:strCache>
            </c:strRef>
          </c:tx>
          <c:spPr>
            <a:ln w="47625">
              <a:solidFill>
                <a:srgbClr val="78A22F"/>
              </a:solidFill>
              <a:prstDash val="dash"/>
            </a:ln>
          </c:spPr>
          <c:marker>
            <c:symbol val="none"/>
          </c:marker>
          <c:cat>
            <c:numRef>
              <c:f>Wealth_ARE!$D$52:$X$52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Wealth_ARE!$D$56:$X$56</c:f>
              <c:numCache>
                <c:formatCode>_(* #,##0_);_(* \(#,##0\);_(* "-"??_);_(@_)</c:formatCode>
                <c:ptCount val="21"/>
                <c:pt idx="0">
                  <c:v>0</c:v>
                </c:pt>
                <c:pt idx="1">
                  <c:v>-6.0464506620750864</c:v>
                </c:pt>
                <c:pt idx="2">
                  <c:v>-11.587294121955017</c:v>
                </c:pt>
                <c:pt idx="3">
                  <c:v>-16.685375531731683</c:v>
                </c:pt>
                <c:pt idx="4">
                  <c:v>-21.43014593204985</c:v>
                </c:pt>
                <c:pt idx="5">
                  <c:v>-25.87201759293195</c:v>
                </c:pt>
                <c:pt idx="6">
                  <c:v>-30.187590670045306</c:v>
                </c:pt>
                <c:pt idx="7">
                  <c:v>-34.402533615639918</c:v>
                </c:pt>
                <c:pt idx="8">
                  <c:v>-38.343861241511824</c:v>
                </c:pt>
                <c:pt idx="9">
                  <c:v>-41.810633048494353</c:v>
                </c:pt>
                <c:pt idx="10">
                  <c:v>-44.90657485117687</c:v>
                </c:pt>
                <c:pt idx="11">
                  <c:v>-47.382672182346774</c:v>
                </c:pt>
                <c:pt idx="12">
                  <c:v>-49.497959730892582</c:v>
                </c:pt>
                <c:pt idx="13">
                  <c:v>-52.111757343235254</c:v>
                </c:pt>
                <c:pt idx="14">
                  <c:v>-55.903382276252309</c:v>
                </c:pt>
                <c:pt idx="15">
                  <c:v>-60.754287946622235</c:v>
                </c:pt>
                <c:pt idx="16">
                  <c:v>-66.104599555980428</c:v>
                </c:pt>
                <c:pt idx="17">
                  <c:v>-71.069677548055282</c:v>
                </c:pt>
                <c:pt idx="18">
                  <c:v>-75.080302073445282</c:v>
                </c:pt>
                <c:pt idx="19">
                  <c:v>-77.936790278353698</c:v>
                </c:pt>
                <c:pt idx="20">
                  <c:v>-79.830428117947761</c:v>
                </c:pt>
              </c:numCache>
            </c:numRef>
          </c:val>
        </c:ser>
        <c:ser>
          <c:idx val="4"/>
          <c:order val="3"/>
          <c:tx>
            <c:strRef>
              <c:f>Wealth_ARE!$B$53</c:f>
              <c:strCache>
                <c:ptCount val="1"/>
                <c:pt idx="0">
                  <c:v>Inclusive Wealth Index</c:v>
                </c:pt>
              </c:strCache>
            </c:strRef>
          </c:tx>
          <c:spPr>
            <a:ln w="44450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numRef>
              <c:f>Wealth_ARE!$D$52:$X$52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Wealth_ARE!$D$53:$X$53</c:f>
              <c:numCache>
                <c:formatCode>_(* #,##0_);_(* \(#,##0\);_(* "-"??_);_(@_)</c:formatCode>
                <c:ptCount val="21"/>
                <c:pt idx="0">
                  <c:v>0</c:v>
                </c:pt>
                <c:pt idx="1">
                  <c:v>-3.1057250636341682</c:v>
                </c:pt>
                <c:pt idx="2">
                  <c:v>-6.2583917771225632</c:v>
                </c:pt>
                <c:pt idx="3">
                  <c:v>-8.8958184433688192</c:v>
                </c:pt>
                <c:pt idx="4">
                  <c:v>-11.169699013258471</c:v>
                </c:pt>
                <c:pt idx="5">
                  <c:v>-13.85028488905612</c:v>
                </c:pt>
                <c:pt idx="6">
                  <c:v>-16.216682494591971</c:v>
                </c:pt>
                <c:pt idx="7">
                  <c:v>-18.517143085966957</c:v>
                </c:pt>
                <c:pt idx="8">
                  <c:v>-20.689811294528383</c:v>
                </c:pt>
                <c:pt idx="9">
                  <c:v>-22.56064967221031</c:v>
                </c:pt>
                <c:pt idx="10">
                  <c:v>-24.128366879784124</c:v>
                </c:pt>
                <c:pt idx="11">
                  <c:v>-25.482389637644388</c:v>
                </c:pt>
                <c:pt idx="12">
                  <c:v>-25.980437533073896</c:v>
                </c:pt>
                <c:pt idx="13">
                  <c:v>-26.982047326265945</c:v>
                </c:pt>
                <c:pt idx="14">
                  <c:v>-29.150805196496698</c:v>
                </c:pt>
                <c:pt idx="15">
                  <c:v>-32.343631131144022</c:v>
                </c:pt>
                <c:pt idx="16">
                  <c:v>-36.075614991277341</c:v>
                </c:pt>
                <c:pt idx="17">
                  <c:v>-39.434961916074819</c:v>
                </c:pt>
                <c:pt idx="18">
                  <c:v>-42.247288397655247</c:v>
                </c:pt>
                <c:pt idx="19">
                  <c:v>-44.149430854591373</c:v>
                </c:pt>
                <c:pt idx="20">
                  <c:v>-45.190977433003113</c:v>
                </c:pt>
              </c:numCache>
            </c:numRef>
          </c:val>
        </c:ser>
        <c:ser>
          <c:idx val="3"/>
          <c:order val="4"/>
          <c:tx>
            <c:v>GDP</c:v>
          </c:tx>
          <c:spPr>
            <a:ln w="44450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Wealth_ARE!$D$64:$X$64</c:f>
              <c:numCache>
                <c:formatCode>_(* #,##0_);_(* \(#,##0\);_(* "-"??_);_(@_)</c:formatCode>
                <c:ptCount val="21"/>
                <c:pt idx="0">
                  <c:v>0</c:v>
                </c:pt>
                <c:pt idx="1">
                  <c:v>-4.4828387236897864</c:v>
                </c:pt>
                <c:pt idx="2">
                  <c:v>-6.3985176343190453</c:v>
                </c:pt>
                <c:pt idx="3">
                  <c:v>-10.025277717958891</c:v>
                </c:pt>
                <c:pt idx="4">
                  <c:v>-7.1547672161323961</c:v>
                </c:pt>
                <c:pt idx="5">
                  <c:v>-4.4682035937360194</c:v>
                </c:pt>
                <c:pt idx="6">
                  <c:v>-3.9976545367375937</c:v>
                </c:pt>
                <c:pt idx="7">
                  <c:v>-1.1894119936448955</c:v>
                </c:pt>
                <c:pt idx="8">
                  <c:v>-4.8226762478884915</c:v>
                </c:pt>
                <c:pt idx="9">
                  <c:v>-5.503053901047994</c:v>
                </c:pt>
                <c:pt idx="10">
                  <c:v>1.2714262450226554</c:v>
                </c:pt>
                <c:pt idx="11">
                  <c:v>-1.1151002401783239</c:v>
                </c:pt>
                <c:pt idx="12">
                  <c:v>-1.9843593899274814</c:v>
                </c:pt>
                <c:pt idx="13">
                  <c:v>2.0551213559649284</c:v>
                </c:pt>
                <c:pt idx="14">
                  <c:v>3.9597077372658163</c:v>
                </c:pt>
                <c:pt idx="15">
                  <c:v>-2.0107284962778915</c:v>
                </c:pt>
                <c:pt idx="16">
                  <c:v>-6.0091567018012659</c:v>
                </c:pt>
                <c:pt idx="17">
                  <c:v>-16.319954640294331</c:v>
                </c:pt>
                <c:pt idx="18">
                  <c:v>-24.719329539332545</c:v>
                </c:pt>
                <c:pt idx="19">
                  <c:v>-33.746776391885724</c:v>
                </c:pt>
                <c:pt idx="20">
                  <c:v>-37.923072908893388</c:v>
                </c:pt>
              </c:numCache>
            </c:numRef>
          </c:val>
        </c:ser>
        <c:marker val="1"/>
        <c:axId val="74394624"/>
        <c:axId val="74408704"/>
      </c:lineChart>
      <c:catAx>
        <c:axId val="74394624"/>
        <c:scaling>
          <c:orientation val="minMax"/>
        </c:scaling>
        <c:axPos val="b"/>
        <c:numFmt formatCode="General" sourceLinked="1"/>
        <c:tickLblPos val="low"/>
        <c:spPr>
          <a:ln w="19050"/>
        </c:spPr>
        <c:txPr>
          <a:bodyPr rot="-5400000" vert="horz"/>
          <a:lstStyle/>
          <a:p>
            <a:pPr>
              <a:defRPr lang="de-DE" sz="12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74408704"/>
        <c:crosses val="autoZero"/>
        <c:auto val="1"/>
        <c:lblAlgn val="ctr"/>
        <c:lblOffset val="100"/>
      </c:catAx>
      <c:valAx>
        <c:axId val="74408704"/>
        <c:scaling>
          <c:orientation val="minMax"/>
        </c:scaling>
        <c:axPos val="l"/>
        <c:majorGridlines>
          <c:spPr>
            <a:ln>
              <a:prstDash val="sysDot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lang="de-DE" sz="1200" b="0">
                    <a:latin typeface="Arial" pitchFamily="34" charset="0"/>
                    <a:cs typeface="Arial" pitchFamily="34" charset="0"/>
                  </a:defRPr>
                </a:pPr>
                <a:r>
                  <a:rPr lang="de-DE" sz="1200" b="0">
                    <a:latin typeface="Arial" pitchFamily="34" charset="0"/>
                    <a:cs typeface="Arial" pitchFamily="34" charset="0"/>
                  </a:rPr>
                  <a:t>Percentage</a:t>
                </a:r>
              </a:p>
            </c:rich>
          </c:tx>
        </c:title>
        <c:numFmt formatCode="_(* #,##0_);_(* \(#,##0\);_(* &quot;-&quot;??_);_(@_)" sourceLinked="1"/>
        <c:tickLblPos val="nextTo"/>
        <c:spPr>
          <a:ln w="19050"/>
        </c:spPr>
        <c:txPr>
          <a:bodyPr/>
          <a:lstStyle/>
          <a:p>
            <a:pPr>
              <a:defRPr lang="de-DE"/>
            </a:pPr>
            <a:endParaRPr lang="de-DE"/>
          </a:p>
        </c:txPr>
        <c:crossAx val="7439462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9.2505576115710725E-2"/>
          <c:y val="0.88082543661281576"/>
          <c:w val="0.89396306860339469"/>
          <c:h val="0.10256556684739668"/>
        </c:manualLayout>
      </c:layout>
      <c:txPr>
        <a:bodyPr/>
        <a:lstStyle/>
        <a:p>
          <a:pPr>
            <a:defRPr lang="de-DE" sz="12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</c:chart>
  <c:printSettings>
    <c:headerFooter/>
    <c:pageMargins b="0.75000000000001399" l="0.70000000000000162" r="0.70000000000000162" t="0.750000000000013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/>
            </a:pPr>
            <a:r>
              <a:rPr lang="de-DE"/>
              <a:t>Wealth per capita</a:t>
            </a:r>
          </a:p>
        </c:rich>
      </c:tx>
    </c:title>
    <c:plotArea>
      <c:layout/>
      <c:barChart>
        <c:barDir val="col"/>
        <c:grouping val="stacked"/>
        <c:ser>
          <c:idx val="0"/>
          <c:order val="0"/>
          <c:tx>
            <c:strRef>
              <c:f>Wealth_ARE!$B$40</c:f>
              <c:strCache>
                <c:ptCount val="1"/>
                <c:pt idx="0">
                  <c:v>Produced Capital </c:v>
                </c:pt>
              </c:strCache>
            </c:strRef>
          </c:tx>
          <c:spPr>
            <a:solidFill>
              <a:srgbClr val="646464"/>
            </a:solidFill>
            <a:ln w="47625">
              <a:solidFill>
                <a:srgbClr val="646464"/>
              </a:solidFill>
            </a:ln>
          </c:spPr>
          <c:cat>
            <c:numRef>
              <c:f>Wealth_ARE!$D$38:$X$38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Wealth_ARE!$D$40:$X$40</c:f>
              <c:numCache>
                <c:formatCode>_(* #,##0_);_(* \(#,##0\);_(* "-"??_);_(@_)</c:formatCode>
                <c:ptCount val="21"/>
                <c:pt idx="0">
                  <c:v>155910.95755985708</c:v>
                </c:pt>
                <c:pt idx="1">
                  <c:v>151899.07475126084</c:v>
                </c:pt>
                <c:pt idx="2">
                  <c:v>149416.16511027035</c:v>
                </c:pt>
                <c:pt idx="3">
                  <c:v>143586.64391178425</c:v>
                </c:pt>
                <c:pt idx="4">
                  <c:v>139139.93494416348</c:v>
                </c:pt>
                <c:pt idx="5">
                  <c:v>135321.62004427993</c:v>
                </c:pt>
                <c:pt idx="6">
                  <c:v>131615.08570261064</c:v>
                </c:pt>
                <c:pt idx="7">
                  <c:v>128054.44660650933</c:v>
                </c:pt>
                <c:pt idx="8">
                  <c:v>124588.79507579688</c:v>
                </c:pt>
                <c:pt idx="9">
                  <c:v>121697.97108244315</c:v>
                </c:pt>
                <c:pt idx="10">
                  <c:v>119616.57291458083</c:v>
                </c:pt>
                <c:pt idx="11">
                  <c:v>118448.57054937322</c:v>
                </c:pt>
                <c:pt idx="12">
                  <c:v>118064.6136357136</c:v>
                </c:pt>
                <c:pt idx="13">
                  <c:v>116733.58937941113</c:v>
                </c:pt>
                <c:pt idx="14">
                  <c:v>112074.16911689406</c:v>
                </c:pt>
                <c:pt idx="15">
                  <c:v>104873.96886570101</c:v>
                </c:pt>
                <c:pt idx="16">
                  <c:v>96051.423745740423</c:v>
                </c:pt>
                <c:pt idx="17">
                  <c:v>89400.908568346436</c:v>
                </c:pt>
                <c:pt idx="18">
                  <c:v>83571.249124651382</c:v>
                </c:pt>
                <c:pt idx="19">
                  <c:v>78853.252400679819</c:v>
                </c:pt>
                <c:pt idx="20">
                  <c:v>77082.453832269035</c:v>
                </c:pt>
              </c:numCache>
            </c:numRef>
          </c:val>
        </c:ser>
        <c:ser>
          <c:idx val="1"/>
          <c:order val="1"/>
          <c:tx>
            <c:strRef>
              <c:f>Wealth_ARE!$B$41</c:f>
              <c:strCache>
                <c:ptCount val="1"/>
                <c:pt idx="0">
                  <c:v>Human Capital</c:v>
                </c:pt>
              </c:strCache>
            </c:strRef>
          </c:tx>
          <c:spPr>
            <a:solidFill>
              <a:srgbClr val="FF9900"/>
            </a:solidFill>
            <a:ln w="47625">
              <a:solidFill>
                <a:srgbClr val="FF9900"/>
              </a:solidFill>
            </a:ln>
            <a:effectLst>
              <a:outerShdw blurRad="50800" dist="50800" dir="5400000" algn="ctr" rotWithShape="0">
                <a:schemeClr val="bg1"/>
              </a:outerShdw>
            </a:effectLst>
          </c:spPr>
          <c:cat>
            <c:numRef>
              <c:f>Wealth_ARE!$D$38:$X$38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Wealth_ARE!$D$41:$X$41</c:f>
              <c:numCache>
                <c:formatCode>General</c:formatCode>
                <c:ptCount val="21"/>
                <c:pt idx="0">
                  <c:v>233553.34131921717</c:v>
                </c:pt>
                <c:pt idx="1">
                  <c:v>242616.40424184411</c:v>
                </c:pt>
                <c:pt idx="2">
                  <c:v>246745.85471591324</c:v>
                </c:pt>
                <c:pt idx="3">
                  <c:v>256651.19965070407</c:v>
                </c:pt>
                <c:pt idx="4">
                  <c:v>266649.29365961626</c:v>
                </c:pt>
                <c:pt idx="5">
                  <c:v>270297.44121758215</c:v>
                </c:pt>
                <c:pt idx="6">
                  <c:v>276153.01214471832</c:v>
                </c:pt>
                <c:pt idx="7">
                  <c:v>281917.19929358352</c:v>
                </c:pt>
                <c:pt idx="8">
                  <c:v>287233.8358584934</c:v>
                </c:pt>
                <c:pt idx="9">
                  <c:v>292144.0284822589</c:v>
                </c:pt>
                <c:pt idx="10">
                  <c:v>297030.54533219925</c:v>
                </c:pt>
                <c:pt idx="11">
                  <c:v>299467.73831870838</c:v>
                </c:pt>
                <c:pt idx="12">
                  <c:v>307341.82565435051</c:v>
                </c:pt>
                <c:pt idx="13">
                  <c:v>314172.33013405185</c:v>
                </c:pt>
                <c:pt idx="14">
                  <c:v>319847.8743968996</c:v>
                </c:pt>
                <c:pt idx="15">
                  <c:v>324281.13824405591</c:v>
                </c:pt>
                <c:pt idx="16">
                  <c:v>328005.13225808425</c:v>
                </c:pt>
                <c:pt idx="17">
                  <c:v>330934.93504861329</c:v>
                </c:pt>
                <c:pt idx="18">
                  <c:v>332798.65882388118</c:v>
                </c:pt>
                <c:pt idx="19">
                  <c:v>335673.11739273719</c:v>
                </c:pt>
                <c:pt idx="20">
                  <c:v>338355.8630015697</c:v>
                </c:pt>
              </c:numCache>
            </c:numRef>
          </c:val>
        </c:ser>
        <c:ser>
          <c:idx val="2"/>
          <c:order val="2"/>
          <c:tx>
            <c:strRef>
              <c:f>Wealth_ARE!$B$42</c:f>
              <c:strCache>
                <c:ptCount val="1"/>
                <c:pt idx="0">
                  <c:v>Natural Capital</c:v>
                </c:pt>
              </c:strCache>
            </c:strRef>
          </c:tx>
          <c:spPr>
            <a:solidFill>
              <a:srgbClr val="78A22F"/>
            </a:solidFill>
            <a:ln w="47625">
              <a:solidFill>
                <a:srgbClr val="78A22F"/>
              </a:solidFill>
            </a:ln>
          </c:spPr>
          <c:cat>
            <c:numRef>
              <c:f>Wealth_ARE!$D$38:$X$38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Wealth_ARE!$D$42:$X$42</c:f>
              <c:numCache>
                <c:formatCode>_(* #,##0_);_(* \(#,##0\);_(* "-"??_);_(@_)</c:formatCode>
                <c:ptCount val="21"/>
                <c:pt idx="0">
                  <c:v>583082.98017726943</c:v>
                </c:pt>
                <c:pt idx="1">
                  <c:v>547827.15546189377</c:v>
                </c:pt>
                <c:pt idx="2">
                  <c:v>515519.44028906856</c:v>
                </c:pt>
                <c:pt idx="3">
                  <c:v>485793.3952730794</c:v>
                </c:pt>
                <c:pt idx="4">
                  <c:v>458127.44662033528</c:v>
                </c:pt>
                <c:pt idx="5">
                  <c:v>432227.64896441437</c:v>
                </c:pt>
                <c:pt idx="6">
                  <c:v>407064.27685465396</c:v>
                </c:pt>
                <c:pt idx="7">
                  <c:v>382487.66191470926</c:v>
                </c:pt>
                <c:pt idx="8">
                  <c:v>359506.45133522537</c:v>
                </c:pt>
                <c:pt idx="9">
                  <c:v>339292.29496712628</c:v>
                </c:pt>
                <c:pt idx="10">
                  <c:v>321240.38523949112</c:v>
                </c:pt>
                <c:pt idx="11">
                  <c:v>306802.68312881584</c:v>
                </c:pt>
                <c:pt idx="12">
                  <c:v>294468.80145143624</c:v>
                </c:pt>
                <c:pt idx="13">
                  <c:v>279228.19243758626</c:v>
                </c:pt>
                <c:pt idx="14">
                  <c:v>257119.87278100604</c:v>
                </c:pt>
                <c:pt idx="15">
                  <c:v>228835.06743262496</c:v>
                </c:pt>
                <c:pt idx="16">
                  <c:v>197638.31105200874</c:v>
                </c:pt>
                <c:pt idx="17">
                  <c:v>168687.78632769288</c:v>
                </c:pt>
                <c:pt idx="18">
                  <c:v>145302.51732132849</c:v>
                </c:pt>
                <c:pt idx="19">
                  <c:v>128646.82076773631</c:v>
                </c:pt>
                <c:pt idx="20">
                  <c:v>117605.34081886678</c:v>
                </c:pt>
              </c:numCache>
            </c:numRef>
          </c:val>
        </c:ser>
        <c:overlap val="100"/>
        <c:axId val="76625408"/>
        <c:axId val="76626944"/>
      </c:barChart>
      <c:catAx>
        <c:axId val="76625408"/>
        <c:scaling>
          <c:orientation val="minMax"/>
        </c:scaling>
        <c:axPos val="b"/>
        <c:numFmt formatCode="General" sourceLinked="1"/>
        <c:tickLblPos val="low"/>
        <c:spPr>
          <a:ln w="19050"/>
        </c:spPr>
        <c:txPr>
          <a:bodyPr rot="-5400000" vert="horz"/>
          <a:lstStyle/>
          <a:p>
            <a:pPr>
              <a:defRPr lang="de-DE" sz="12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76626944"/>
        <c:crosses val="autoZero"/>
        <c:auto val="1"/>
        <c:lblAlgn val="ctr"/>
        <c:lblOffset val="100"/>
      </c:catAx>
      <c:valAx>
        <c:axId val="76626944"/>
        <c:scaling>
          <c:orientation val="minMax"/>
        </c:scaling>
        <c:axPos val="l"/>
        <c:majorGridlines>
          <c:spPr>
            <a:ln>
              <a:prstDash val="sysDot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lang="de-DE" sz="1200" b="0">
                    <a:latin typeface="Arial" pitchFamily="34" charset="0"/>
                    <a:cs typeface="Arial" pitchFamily="34" charset="0"/>
                  </a:defRPr>
                </a:pPr>
                <a:r>
                  <a:rPr sz="1200" b="0">
                    <a:latin typeface="Arial" pitchFamily="34" charset="0"/>
                    <a:cs typeface="Arial" pitchFamily="34" charset="0"/>
                  </a:rPr>
                  <a:t>Constant US$</a:t>
                </a:r>
                <a:r>
                  <a:rPr sz="1200" b="0" baseline="0">
                    <a:latin typeface="Arial" pitchFamily="34" charset="0"/>
                    <a:cs typeface="Arial" pitchFamily="34" charset="0"/>
                  </a:rPr>
                  <a:t> of 2005</a:t>
                </a:r>
                <a:endParaRPr sz="1200" b="0">
                  <a:latin typeface="Arial" pitchFamily="34" charset="0"/>
                  <a:cs typeface="Arial" pitchFamily="34" charset="0"/>
                </a:endParaRPr>
              </a:p>
            </c:rich>
          </c:tx>
        </c:title>
        <c:numFmt formatCode="_(* #,##0_);_(* \(#,##0\);_(* &quot;-&quot;??_);_(@_)" sourceLinked="1"/>
        <c:tickLblPos val="nextTo"/>
        <c:spPr>
          <a:ln w="19050"/>
        </c:spPr>
        <c:txPr>
          <a:bodyPr/>
          <a:lstStyle/>
          <a:p>
            <a:pPr>
              <a:defRPr lang="de-DE"/>
            </a:pPr>
            <a:endParaRPr lang="de-DE"/>
          </a:p>
        </c:txPr>
        <c:crossAx val="76625408"/>
        <c:crosses val="autoZero"/>
        <c:crossBetween val="between"/>
      </c:valAx>
    </c:plotArea>
    <c:legend>
      <c:legendPos val="b"/>
      <c:txPr>
        <a:bodyPr/>
        <a:lstStyle/>
        <a:p>
          <a:pPr>
            <a:defRPr lang="de-DE" sz="12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</c:chart>
  <c:printSettings>
    <c:headerFooter/>
    <c:pageMargins b="0.75000000000001399" l="0.70000000000000162" r="0.70000000000000162" t="0.7500000000000139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/>
            </a:pPr>
            <a:r>
              <a:rPr lang="en-US" sz="1800" b="1" i="0" baseline="0"/>
              <a:t>Composition of  Wealth</a:t>
            </a:r>
            <a:endParaRPr lang="de-DE"/>
          </a:p>
          <a:p>
            <a:pPr>
              <a:defRPr/>
            </a:pPr>
            <a:r>
              <a:rPr lang="en-US" sz="1800" b="0" i="0" baseline="0"/>
              <a:t>(average 1990-2010, in %)</a:t>
            </a:r>
            <a:endParaRPr lang="en-US" sz="1800" b="1" i="0" baseline="0"/>
          </a:p>
        </c:rich>
      </c:tx>
    </c:title>
    <c:plotArea>
      <c:layout/>
      <c:doughnutChart>
        <c:varyColors val="1"/>
        <c:ser>
          <c:idx val="0"/>
          <c:order val="0"/>
          <c:dPt>
            <c:idx val="0"/>
            <c:spPr>
              <a:solidFill>
                <a:srgbClr val="646464"/>
              </a:solidFill>
            </c:spPr>
          </c:dPt>
          <c:dPt>
            <c:idx val="1"/>
            <c:spPr>
              <a:solidFill>
                <a:srgbClr val="FD9900"/>
              </a:solidFill>
            </c:spPr>
          </c:dPt>
          <c:dPt>
            <c:idx val="2"/>
            <c:spPr>
              <a:solidFill>
                <a:srgbClr val="78A22F"/>
              </a:solidFill>
            </c:spPr>
          </c:dPt>
          <c:dLbls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de-DE"/>
              </a:p>
            </c:txPr>
            <c:showVal val="1"/>
            <c:showLeaderLines val="1"/>
          </c:dLbls>
          <c:cat>
            <c:strRef>
              <c:f>Wealth_ARE!$B$67:$B$69</c:f>
              <c:strCache>
                <c:ptCount val="3"/>
                <c:pt idx="0">
                  <c:v>Produced Capital </c:v>
                </c:pt>
                <c:pt idx="1">
                  <c:v>Human Capital</c:v>
                </c:pt>
                <c:pt idx="2">
                  <c:v>Natural Capital</c:v>
                </c:pt>
              </c:strCache>
            </c:strRef>
          </c:cat>
          <c:val>
            <c:numRef>
              <c:f>Wealth_ARE!$C$67:$C$69</c:f>
              <c:numCache>
                <c:formatCode>_(* #,##0_);_(* \(#,##0\);_(* "-"??_);_(@_)</c:formatCode>
                <c:ptCount val="3"/>
                <c:pt idx="0">
                  <c:v>15.890811386305543</c:v>
                </c:pt>
                <c:pt idx="1">
                  <c:v>41.528411248644261</c:v>
                </c:pt>
                <c:pt idx="2">
                  <c:v>42.580777365050203</c:v>
                </c:pt>
              </c:numCache>
            </c:numRef>
          </c:val>
        </c:ser>
        <c:firstSliceAng val="0"/>
        <c:holeSize val="50"/>
      </c:doughnutChart>
    </c:plotArea>
    <c:legend>
      <c:legendPos val="b"/>
      <c:layout>
        <c:manualLayout>
          <c:xMode val="edge"/>
          <c:yMode val="edge"/>
          <c:x val="0.24456431036008144"/>
          <c:y val="0.91022985303732362"/>
          <c:w val="0.4982871096169158"/>
          <c:h val="7.2441627107080936E-2"/>
        </c:manualLayout>
      </c:layout>
    </c:legend>
    <c:plotVisOnly val="1"/>
  </c:chart>
  <c:printSettings>
    <c:headerFooter/>
    <c:pageMargins b="0.75000000000000799" l="0.70000000000000062" r="0.70000000000000062" t="0.750000000000007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/>
            </a:pPr>
            <a:r>
              <a:rPr lang="en-US" sz="1800" b="1" i="0" baseline="0"/>
              <a:t>Composition of  Natural Capital</a:t>
            </a:r>
            <a:endParaRPr lang="de-DE"/>
          </a:p>
          <a:p>
            <a:pPr>
              <a:defRPr/>
            </a:pPr>
            <a:r>
              <a:rPr lang="en-US" sz="1800" b="0" i="0" baseline="0"/>
              <a:t>(average 1990-2010, in %)</a:t>
            </a:r>
            <a:endParaRPr lang="en-US" sz="1800" b="1" i="0" baseline="0"/>
          </a:p>
        </c:rich>
      </c:tx>
    </c:title>
    <c:plotArea>
      <c:layout/>
      <c:doughnutChart>
        <c:varyColors val="1"/>
        <c:ser>
          <c:idx val="0"/>
          <c:order val="0"/>
          <c:dPt>
            <c:idx val="0"/>
            <c:spPr>
              <a:solidFill>
                <a:schemeClr val="bg2">
                  <a:lumMod val="50000"/>
                </a:schemeClr>
              </a:solidFill>
            </c:spPr>
          </c:dPt>
          <c:dPt>
            <c:idx val="1"/>
            <c:spPr>
              <a:solidFill>
                <a:srgbClr val="78A22F"/>
              </a:solidFill>
            </c:spPr>
          </c:dPt>
          <c:dPt>
            <c:idx val="2"/>
            <c:spPr>
              <a:solidFill>
                <a:srgbClr val="00B0F0"/>
              </a:solidFill>
            </c:spPr>
          </c:dPt>
          <c:dPt>
            <c:idx val="3"/>
            <c:spPr>
              <a:solidFill>
                <a:schemeClr val="bg1">
                  <a:lumMod val="75000"/>
                </a:schemeClr>
              </a:solidFill>
            </c:spPr>
          </c:dPt>
          <c:dPt>
            <c:idx val="4"/>
            <c:spPr>
              <a:solidFill>
                <a:srgbClr val="CE7674"/>
              </a:solidFill>
            </c:spPr>
          </c:dPt>
          <c:dLbls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de-DE"/>
              </a:p>
            </c:txPr>
            <c:showVal val="1"/>
            <c:showLeaderLines val="1"/>
          </c:dLbls>
          <c:cat>
            <c:strRef>
              <c:f>Wealth_ARE!$B$72:$B$75</c:f>
              <c:strCache>
                <c:ptCount val="4"/>
                <c:pt idx="0">
                  <c:v>Agricultural Land</c:v>
                </c:pt>
                <c:pt idx="1">
                  <c:v>Total Forest</c:v>
                </c:pt>
                <c:pt idx="2">
                  <c:v>Fossil Fuels</c:v>
                </c:pt>
                <c:pt idx="3">
                  <c:v>Minerals</c:v>
                </c:pt>
              </c:strCache>
            </c:strRef>
          </c:cat>
          <c:val>
            <c:numRef>
              <c:f>Wealth_ARE!$C$72:$C$75</c:f>
              <c:numCache>
                <c:formatCode>_(* #,##0_);_(* \(#,##0\);_(* "-"??_);_(@_)</c:formatCode>
                <c:ptCount val="4"/>
                <c:pt idx="0">
                  <c:v>0</c:v>
                </c:pt>
                <c:pt idx="1">
                  <c:v>0</c:v>
                </c:pt>
                <c:pt idx="2">
                  <c:v>100</c:v>
                </c:pt>
                <c:pt idx="3">
                  <c:v>0</c:v>
                </c:pt>
              </c:numCache>
            </c:numRef>
          </c:val>
        </c:ser>
        <c:firstSliceAng val="0"/>
        <c:holeSize val="50"/>
      </c:doughnutChart>
    </c:plotArea>
    <c:legend>
      <c:legendPos val="b"/>
      <c:layout>
        <c:manualLayout>
          <c:xMode val="edge"/>
          <c:yMode val="edge"/>
          <c:x val="0.24456431036008144"/>
          <c:y val="0.91022985303732362"/>
          <c:w val="0.4982871096169158"/>
          <c:h val="7.2441627107080936E-2"/>
        </c:manualLayout>
      </c:layout>
    </c:legend>
    <c:plotVisOnly val="1"/>
  </c:chart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498929</xdr:colOff>
      <xdr:row>3</xdr:row>
      <xdr:rowOff>4535</xdr:rowOff>
    </xdr:from>
    <xdr:to>
      <xdr:col>26</xdr:col>
      <xdr:colOff>335643</xdr:colOff>
      <xdr:row>27</xdr:row>
      <xdr:rowOff>20410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503465</xdr:colOff>
      <xdr:row>3</xdr:row>
      <xdr:rowOff>58965</xdr:rowOff>
    </xdr:from>
    <xdr:to>
      <xdr:col>13</xdr:col>
      <xdr:colOff>376464</xdr:colOff>
      <xdr:row>27</xdr:row>
      <xdr:rowOff>74840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555624</xdr:colOff>
      <xdr:row>32</xdr:row>
      <xdr:rowOff>31750</xdr:rowOff>
    </xdr:from>
    <xdr:to>
      <xdr:col>13</xdr:col>
      <xdr:colOff>380999</xdr:colOff>
      <xdr:row>55</xdr:row>
      <xdr:rowOff>47625</xdr:rowOff>
    </xdr:to>
    <xdr:graphicFrame macro="">
      <xdr:nvGraphicFramePr>
        <xdr:cNvPr id="13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47625</xdr:colOff>
      <xdr:row>31</xdr:row>
      <xdr:rowOff>111125</xdr:rowOff>
    </xdr:from>
    <xdr:to>
      <xdr:col>26</xdr:col>
      <xdr:colOff>381000</xdr:colOff>
      <xdr:row>54</xdr:row>
      <xdr:rowOff>158750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X166"/>
  <sheetViews>
    <sheetView tabSelected="1" zoomScale="80" zoomScaleNormal="8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D35" sqref="D35:X35"/>
    </sheetView>
  </sheetViews>
  <sheetFormatPr defaultRowHeight="15"/>
  <cols>
    <col min="1" max="1" width="22.140625" style="5" customWidth="1"/>
    <col min="2" max="2" width="58.140625" style="6" customWidth="1"/>
    <col min="3" max="3" width="21.85546875" style="6" customWidth="1"/>
    <col min="4" max="4" width="22" customWidth="1"/>
    <col min="5" max="24" width="20.7109375" customWidth="1"/>
  </cols>
  <sheetData>
    <row r="1" spans="1:24" ht="21">
      <c r="A1" s="3" t="s">
        <v>0</v>
      </c>
      <c r="B1" s="4" t="s">
        <v>63</v>
      </c>
    </row>
    <row r="2" spans="1:24" ht="21">
      <c r="A2" s="3" t="s">
        <v>1</v>
      </c>
      <c r="B2" s="4" t="s">
        <v>64</v>
      </c>
    </row>
    <row r="3" spans="1:24" ht="21">
      <c r="A3" s="3" t="s">
        <v>39</v>
      </c>
      <c r="B3" s="4" t="s">
        <v>40</v>
      </c>
      <c r="D3" s="12"/>
    </row>
    <row r="4" spans="1:24" ht="21" customHeight="1">
      <c r="A4" s="3" t="s">
        <v>4</v>
      </c>
      <c r="B4" s="4" t="s">
        <v>30</v>
      </c>
    </row>
    <row r="6" spans="1:24">
      <c r="A6" s="1" t="s">
        <v>2</v>
      </c>
      <c r="B6" s="1" t="s">
        <v>3</v>
      </c>
      <c r="C6" s="1" t="s">
        <v>37</v>
      </c>
      <c r="D6" s="1">
        <v>1990</v>
      </c>
      <c r="E6" s="1">
        <v>1991</v>
      </c>
      <c r="F6" s="1">
        <v>1992</v>
      </c>
      <c r="G6" s="1">
        <v>1993</v>
      </c>
      <c r="H6" s="1">
        <v>1994</v>
      </c>
      <c r="I6" s="1">
        <v>1995</v>
      </c>
      <c r="J6" s="1">
        <v>1996</v>
      </c>
      <c r="K6" s="1">
        <v>1997</v>
      </c>
      <c r="L6" s="1">
        <v>1998</v>
      </c>
      <c r="M6" s="1">
        <v>1999</v>
      </c>
      <c r="N6" s="1">
        <v>2000</v>
      </c>
      <c r="O6" s="1">
        <v>2001</v>
      </c>
      <c r="P6" s="1">
        <v>2002</v>
      </c>
      <c r="Q6" s="1">
        <v>2003</v>
      </c>
      <c r="R6" s="1">
        <v>2004</v>
      </c>
      <c r="S6" s="1">
        <v>2005</v>
      </c>
      <c r="T6" s="1">
        <v>2006</v>
      </c>
      <c r="U6" s="1">
        <v>2007</v>
      </c>
      <c r="V6" s="1">
        <v>2008</v>
      </c>
      <c r="W6" s="1">
        <v>2009</v>
      </c>
      <c r="X6" s="1">
        <v>2010</v>
      </c>
    </row>
    <row r="7" spans="1:24" ht="16.5">
      <c r="A7" s="24" t="s">
        <v>29</v>
      </c>
      <c r="B7" s="23" t="s">
        <v>28</v>
      </c>
      <c r="D7" s="13">
        <f>+D8+D9+D10</f>
        <v>1758989855887.0234</v>
      </c>
      <c r="E7" s="13">
        <f t="shared" ref="E7:X7" si="0">+E8+E9+E10</f>
        <v>1799697271393.77</v>
      </c>
      <c r="F7" s="13">
        <f t="shared" si="0"/>
        <v>1836213070410.8289</v>
      </c>
      <c r="G7" s="13">
        <f t="shared" si="0"/>
        <v>1879896023562.3799</v>
      </c>
      <c r="H7" s="13">
        <f t="shared" si="0"/>
        <v>1929108657441.9438</v>
      </c>
      <c r="I7" s="13">
        <f t="shared" si="0"/>
        <v>1967715674988.1091</v>
      </c>
      <c r="J7" s="13">
        <f t="shared" si="0"/>
        <v>2015881442862.3354</v>
      </c>
      <c r="K7" s="13">
        <f t="shared" si="0"/>
        <v>2069594652882.2148</v>
      </c>
      <c r="L7" s="13">
        <f t="shared" si="0"/>
        <v>2125394972206.4041</v>
      </c>
      <c r="M7" s="13">
        <f t="shared" si="0"/>
        <v>2181858670361.8989</v>
      </c>
      <c r="N7" s="13">
        <f t="shared" si="0"/>
        <v>2238375100838.0723</v>
      </c>
      <c r="O7" s="13">
        <f t="shared" si="0"/>
        <v>2282458982154.709</v>
      </c>
      <c r="P7" s="13">
        <f t="shared" si="0"/>
        <v>2342971467164.1948</v>
      </c>
      <c r="Q7" s="13">
        <f t="shared" si="0"/>
        <v>2415136999246.9282</v>
      </c>
      <c r="R7" s="13">
        <f t="shared" si="0"/>
        <v>2520544269566.8608</v>
      </c>
      <c r="S7" s="13">
        <f t="shared" si="0"/>
        <v>2677591658783.8677</v>
      </c>
      <c r="T7" s="13">
        <f t="shared" si="0"/>
        <v>2898794064077.5117</v>
      </c>
      <c r="U7" s="13">
        <f t="shared" si="0"/>
        <v>3183991381634.6475</v>
      </c>
      <c r="V7" s="13">
        <f t="shared" si="0"/>
        <v>3486088993145.7017</v>
      </c>
      <c r="W7" s="13">
        <f t="shared" si="0"/>
        <v>3768978282263.5889</v>
      </c>
      <c r="X7" s="13">
        <f t="shared" si="0"/>
        <v>4004058712753.2515</v>
      </c>
    </row>
    <row r="8" spans="1:24" s="22" customFormat="1" ht="15.75">
      <c r="A8" s="19">
        <v>1</v>
      </c>
      <c r="B8" s="20" t="s">
        <v>5</v>
      </c>
      <c r="C8" s="20"/>
      <c r="D8" s="21">
        <v>281987106102.97504</v>
      </c>
      <c r="E8" s="21">
        <v>290098675748.85498</v>
      </c>
      <c r="F8" s="21">
        <v>300938351067.76996</v>
      </c>
      <c r="G8" s="21">
        <v>304648356734.20837</v>
      </c>
      <c r="H8" s="21">
        <v>310696691931.6181</v>
      </c>
      <c r="I8" s="21">
        <v>317808102217.17316</v>
      </c>
      <c r="J8" s="21">
        <v>325613484571.8017</v>
      </c>
      <c r="K8" s="21">
        <v>334428273302.02576</v>
      </c>
      <c r="L8" s="21">
        <v>343304051064.97314</v>
      </c>
      <c r="M8" s="21">
        <v>352563646748.73895</v>
      </c>
      <c r="N8" s="21">
        <v>362855797387.22473</v>
      </c>
      <c r="O8" s="21">
        <v>373046666031.01801</v>
      </c>
      <c r="P8" s="21">
        <v>384263835418.6344</v>
      </c>
      <c r="Q8" s="21">
        <v>397006151402.21271</v>
      </c>
      <c r="R8" s="21">
        <v>409972017744.70123</v>
      </c>
      <c r="S8" s="21">
        <v>426768780329.67163</v>
      </c>
      <c r="T8" s="21">
        <v>447861662939.12866</v>
      </c>
      <c r="U8" s="21">
        <v>483260276703.44794</v>
      </c>
      <c r="V8" s="21">
        <v>518695236955.7912</v>
      </c>
      <c r="W8" s="21">
        <v>547148130556.62311</v>
      </c>
      <c r="X8" s="21">
        <v>579019497627.31702</v>
      </c>
    </row>
    <row r="9" spans="1:24" s="22" customFormat="1" ht="15.75">
      <c r="A9" s="19">
        <v>2</v>
      </c>
      <c r="B9" s="20" t="s">
        <v>38</v>
      </c>
      <c r="C9" s="20"/>
      <c r="D9" s="21">
        <v>422414382350.27161</v>
      </c>
      <c r="E9" s="21">
        <v>463351720217.92487</v>
      </c>
      <c r="F9" s="21">
        <v>496969592254.0473</v>
      </c>
      <c r="G9" s="21">
        <v>544537876903.69757</v>
      </c>
      <c r="H9" s="21">
        <v>595422539756.0498</v>
      </c>
      <c r="I9" s="21">
        <v>634804082299.69922</v>
      </c>
      <c r="J9" s="21">
        <v>683197857444.82654</v>
      </c>
      <c r="K9" s="21">
        <v>736257776847.11548</v>
      </c>
      <c r="L9" s="21">
        <v>791471973006.57117</v>
      </c>
      <c r="M9" s="21">
        <v>846352351986.1864</v>
      </c>
      <c r="N9" s="21">
        <v>901039485990.31836</v>
      </c>
      <c r="O9" s="21">
        <v>943155673770.4729</v>
      </c>
      <c r="P9" s="21">
        <v>1000302673880.7838</v>
      </c>
      <c r="Q9" s="21">
        <v>1068487213720.3748</v>
      </c>
      <c r="R9" s="21">
        <v>1170016958154.583</v>
      </c>
      <c r="S9" s="21">
        <v>1319613125632.311</v>
      </c>
      <c r="T9" s="21">
        <v>1529398714323.4724</v>
      </c>
      <c r="U9" s="21">
        <v>1788882359737.6162</v>
      </c>
      <c r="V9" s="21">
        <v>2065555810225.4543</v>
      </c>
      <c r="W9" s="21">
        <v>2329173662061.4858</v>
      </c>
      <c r="X9" s="21">
        <v>2541624352550.2612</v>
      </c>
    </row>
    <row r="10" spans="1:24" s="22" customFormat="1" ht="15.75">
      <c r="A10" s="19">
        <v>3</v>
      </c>
      <c r="B10" s="20" t="s">
        <v>10</v>
      </c>
      <c r="C10" s="20"/>
      <c r="D10" s="21">
        <f>+D13+D16+D19+D23</f>
        <v>1054588367433.777</v>
      </c>
      <c r="E10" s="21">
        <f t="shared" ref="E10:X10" si="1">+E13+E16+E19+E23</f>
        <v>1046246875426.9904</v>
      </c>
      <c r="F10" s="21">
        <f t="shared" si="1"/>
        <v>1038305127089.0116</v>
      </c>
      <c r="G10" s="21">
        <f t="shared" si="1"/>
        <v>1030709789924.4739</v>
      </c>
      <c r="H10" s="21">
        <f t="shared" si="1"/>
        <v>1022989425754.276</v>
      </c>
      <c r="I10" s="21">
        <f t="shared" si="1"/>
        <v>1015103490471.2368</v>
      </c>
      <c r="J10" s="21">
        <f t="shared" si="1"/>
        <v>1007070100845.7072</v>
      </c>
      <c r="K10" s="21">
        <f t="shared" si="1"/>
        <v>998908602733.07361</v>
      </c>
      <c r="L10" s="21">
        <f t="shared" si="1"/>
        <v>990618948134.85962</v>
      </c>
      <c r="M10" s="21">
        <f t="shared" si="1"/>
        <v>982942671626.97351</v>
      </c>
      <c r="N10" s="21">
        <f t="shared" si="1"/>
        <v>974479817460.52917</v>
      </c>
      <c r="O10" s="21">
        <f t="shared" si="1"/>
        <v>966256642353.21777</v>
      </c>
      <c r="P10" s="21">
        <f t="shared" si="1"/>
        <v>958404957864.77661</v>
      </c>
      <c r="Q10" s="21">
        <f t="shared" si="1"/>
        <v>949643634124.34094</v>
      </c>
      <c r="R10" s="21">
        <f t="shared" si="1"/>
        <v>940555293667.57654</v>
      </c>
      <c r="S10" s="21">
        <f t="shared" si="1"/>
        <v>931209752821.88513</v>
      </c>
      <c r="T10" s="21">
        <f t="shared" si="1"/>
        <v>921533686814.9104</v>
      </c>
      <c r="U10" s="21">
        <f t="shared" si="1"/>
        <v>911848745193.58337</v>
      </c>
      <c r="V10" s="21">
        <f t="shared" si="1"/>
        <v>901837945964.45593</v>
      </c>
      <c r="W10" s="21">
        <f t="shared" si="1"/>
        <v>892656489645.48022</v>
      </c>
      <c r="X10" s="21">
        <f t="shared" si="1"/>
        <v>883414862575.67346</v>
      </c>
    </row>
    <row r="11" spans="1:24" s="22" customFormat="1" ht="15.75">
      <c r="A11" s="27">
        <v>3.1</v>
      </c>
      <c r="B11" s="26" t="s">
        <v>32</v>
      </c>
      <c r="C11" s="20"/>
      <c r="D11" s="38">
        <f>+D13+D16</f>
        <v>0</v>
      </c>
      <c r="E11" s="38">
        <f t="shared" ref="E11:X11" si="2">+E13+E16</f>
        <v>0</v>
      </c>
      <c r="F11" s="38">
        <f t="shared" si="2"/>
        <v>0</v>
      </c>
      <c r="G11" s="38">
        <f t="shared" si="2"/>
        <v>0</v>
      </c>
      <c r="H11" s="38">
        <f t="shared" si="2"/>
        <v>0</v>
      </c>
      <c r="I11" s="38">
        <f t="shared" si="2"/>
        <v>0</v>
      </c>
      <c r="J11" s="38">
        <f t="shared" si="2"/>
        <v>0</v>
      </c>
      <c r="K11" s="38">
        <f t="shared" si="2"/>
        <v>0</v>
      </c>
      <c r="L11" s="38">
        <f t="shared" si="2"/>
        <v>0</v>
      </c>
      <c r="M11" s="38">
        <f t="shared" si="2"/>
        <v>0</v>
      </c>
      <c r="N11" s="38">
        <f t="shared" si="2"/>
        <v>0</v>
      </c>
      <c r="O11" s="38">
        <f t="shared" si="2"/>
        <v>0</v>
      </c>
      <c r="P11" s="38">
        <f t="shared" si="2"/>
        <v>0</v>
      </c>
      <c r="Q11" s="38">
        <f t="shared" si="2"/>
        <v>0</v>
      </c>
      <c r="R11" s="38">
        <f t="shared" si="2"/>
        <v>0</v>
      </c>
      <c r="S11" s="38">
        <f t="shared" si="2"/>
        <v>0</v>
      </c>
      <c r="T11" s="38">
        <f t="shared" si="2"/>
        <v>0</v>
      </c>
      <c r="U11" s="38">
        <f t="shared" si="2"/>
        <v>0</v>
      </c>
      <c r="V11" s="38">
        <f t="shared" si="2"/>
        <v>0</v>
      </c>
      <c r="W11" s="38">
        <f t="shared" si="2"/>
        <v>0</v>
      </c>
      <c r="X11" s="38">
        <f t="shared" si="2"/>
        <v>0</v>
      </c>
    </row>
    <row r="12" spans="1:24" s="22" customFormat="1" ht="15.75">
      <c r="A12" s="27">
        <v>3.2</v>
      </c>
      <c r="B12" s="26" t="s">
        <v>33</v>
      </c>
      <c r="C12" s="20"/>
      <c r="D12" s="38">
        <f>+D23+D19</f>
        <v>1054588367433.777</v>
      </c>
      <c r="E12" s="38">
        <f t="shared" ref="E12:X12" si="3">+E23+E19</f>
        <v>1046246875426.9904</v>
      </c>
      <c r="F12" s="38">
        <f t="shared" si="3"/>
        <v>1038305127089.0116</v>
      </c>
      <c r="G12" s="38">
        <f t="shared" si="3"/>
        <v>1030709789924.4739</v>
      </c>
      <c r="H12" s="38">
        <f t="shared" si="3"/>
        <v>1022989425754.276</v>
      </c>
      <c r="I12" s="38">
        <f t="shared" si="3"/>
        <v>1015103490471.2368</v>
      </c>
      <c r="J12" s="38">
        <f t="shared" si="3"/>
        <v>1007070100845.7072</v>
      </c>
      <c r="K12" s="38">
        <f t="shared" si="3"/>
        <v>998908602733.07361</v>
      </c>
      <c r="L12" s="38">
        <f t="shared" si="3"/>
        <v>990618948134.85962</v>
      </c>
      <c r="M12" s="38">
        <f t="shared" si="3"/>
        <v>982942671626.97351</v>
      </c>
      <c r="N12" s="38">
        <f t="shared" si="3"/>
        <v>974479817460.52917</v>
      </c>
      <c r="O12" s="38">
        <f t="shared" si="3"/>
        <v>966256642353.21777</v>
      </c>
      <c r="P12" s="38">
        <f t="shared" si="3"/>
        <v>958404957864.77661</v>
      </c>
      <c r="Q12" s="38">
        <f t="shared" si="3"/>
        <v>949643634124.34094</v>
      </c>
      <c r="R12" s="38">
        <f t="shared" si="3"/>
        <v>940555293667.57654</v>
      </c>
      <c r="S12" s="38">
        <f t="shared" si="3"/>
        <v>931209752821.88513</v>
      </c>
      <c r="T12" s="38">
        <f t="shared" si="3"/>
        <v>921533686814.9104</v>
      </c>
      <c r="U12" s="38">
        <f t="shared" si="3"/>
        <v>911848745193.58337</v>
      </c>
      <c r="V12" s="38">
        <f t="shared" si="3"/>
        <v>901837945964.45593</v>
      </c>
      <c r="W12" s="38">
        <f t="shared" si="3"/>
        <v>892656489645.48022</v>
      </c>
      <c r="X12" s="38">
        <f t="shared" si="3"/>
        <v>883414862575.67346</v>
      </c>
    </row>
    <row r="13" spans="1:24" s="22" customFormat="1" ht="15.75">
      <c r="A13" s="15" t="s">
        <v>42</v>
      </c>
      <c r="B13" s="10" t="s">
        <v>31</v>
      </c>
      <c r="C13" s="20"/>
      <c r="D13" s="13">
        <f>+D14+D15</f>
        <v>0</v>
      </c>
      <c r="E13" s="13">
        <f t="shared" ref="E13:X13" si="4">+E14+E15</f>
        <v>0</v>
      </c>
      <c r="F13" s="13">
        <f t="shared" si="4"/>
        <v>0</v>
      </c>
      <c r="G13" s="13">
        <f t="shared" si="4"/>
        <v>0</v>
      </c>
      <c r="H13" s="13">
        <f t="shared" si="4"/>
        <v>0</v>
      </c>
      <c r="I13" s="13">
        <f t="shared" si="4"/>
        <v>0</v>
      </c>
      <c r="J13" s="13">
        <f t="shared" si="4"/>
        <v>0</v>
      </c>
      <c r="K13" s="13">
        <f t="shared" si="4"/>
        <v>0</v>
      </c>
      <c r="L13" s="13">
        <f t="shared" si="4"/>
        <v>0</v>
      </c>
      <c r="M13" s="13">
        <f t="shared" si="4"/>
        <v>0</v>
      </c>
      <c r="N13" s="13">
        <f t="shared" si="4"/>
        <v>0</v>
      </c>
      <c r="O13" s="13">
        <f t="shared" si="4"/>
        <v>0</v>
      </c>
      <c r="P13" s="13">
        <f t="shared" si="4"/>
        <v>0</v>
      </c>
      <c r="Q13" s="13">
        <f t="shared" si="4"/>
        <v>0</v>
      </c>
      <c r="R13" s="13">
        <f t="shared" si="4"/>
        <v>0</v>
      </c>
      <c r="S13" s="13">
        <f t="shared" si="4"/>
        <v>0</v>
      </c>
      <c r="T13" s="13">
        <f t="shared" si="4"/>
        <v>0</v>
      </c>
      <c r="U13" s="13">
        <f t="shared" si="4"/>
        <v>0</v>
      </c>
      <c r="V13" s="13">
        <f t="shared" si="4"/>
        <v>0</v>
      </c>
      <c r="W13" s="13">
        <f t="shared" si="4"/>
        <v>0</v>
      </c>
      <c r="X13" s="13">
        <f t="shared" si="4"/>
        <v>0</v>
      </c>
    </row>
    <row r="14" spans="1:24" ht="15.75">
      <c r="A14" s="8" t="s">
        <v>43</v>
      </c>
      <c r="B14" s="2" t="s">
        <v>27</v>
      </c>
      <c r="C14" s="10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</row>
    <row r="15" spans="1:24" ht="15.75">
      <c r="A15" s="8" t="s">
        <v>47</v>
      </c>
      <c r="B15" s="2" t="s">
        <v>6</v>
      </c>
      <c r="C15" s="10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</row>
    <row r="16" spans="1:24" ht="15.75">
      <c r="A16" s="15" t="s">
        <v>44</v>
      </c>
      <c r="B16" s="10" t="s">
        <v>11</v>
      </c>
      <c r="C16" s="10"/>
      <c r="D16" s="13">
        <f>+D17+D18</f>
        <v>0</v>
      </c>
      <c r="E16" s="13">
        <f t="shared" ref="E16:X16" si="5">+E17+E18</f>
        <v>0</v>
      </c>
      <c r="F16" s="13">
        <f t="shared" si="5"/>
        <v>0</v>
      </c>
      <c r="G16" s="13">
        <f t="shared" si="5"/>
        <v>0</v>
      </c>
      <c r="H16" s="13">
        <f t="shared" si="5"/>
        <v>0</v>
      </c>
      <c r="I16" s="13">
        <f t="shared" si="5"/>
        <v>0</v>
      </c>
      <c r="J16" s="13">
        <f t="shared" si="5"/>
        <v>0</v>
      </c>
      <c r="K16" s="13">
        <f t="shared" si="5"/>
        <v>0</v>
      </c>
      <c r="L16" s="13">
        <f t="shared" si="5"/>
        <v>0</v>
      </c>
      <c r="M16" s="13">
        <f t="shared" si="5"/>
        <v>0</v>
      </c>
      <c r="N16" s="13">
        <f t="shared" si="5"/>
        <v>0</v>
      </c>
      <c r="O16" s="13">
        <f t="shared" si="5"/>
        <v>0</v>
      </c>
      <c r="P16" s="13">
        <f t="shared" si="5"/>
        <v>0</v>
      </c>
      <c r="Q16" s="13">
        <f t="shared" si="5"/>
        <v>0</v>
      </c>
      <c r="R16" s="13">
        <f t="shared" si="5"/>
        <v>0</v>
      </c>
      <c r="S16" s="13">
        <f t="shared" si="5"/>
        <v>0</v>
      </c>
      <c r="T16" s="13">
        <f t="shared" si="5"/>
        <v>0</v>
      </c>
      <c r="U16" s="13">
        <f t="shared" si="5"/>
        <v>0</v>
      </c>
      <c r="V16" s="13">
        <f t="shared" si="5"/>
        <v>0</v>
      </c>
      <c r="W16" s="13">
        <f t="shared" si="5"/>
        <v>0</v>
      </c>
      <c r="X16" s="13">
        <f t="shared" si="5"/>
        <v>0</v>
      </c>
    </row>
    <row r="17" spans="1:24">
      <c r="A17" s="8" t="s">
        <v>45</v>
      </c>
      <c r="B17" s="2" t="s">
        <v>7</v>
      </c>
      <c r="C17" s="2"/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  <c r="T17" s="14">
        <v>0</v>
      </c>
      <c r="U17" s="14">
        <v>0</v>
      </c>
      <c r="V17" s="14">
        <v>0</v>
      </c>
      <c r="W17" s="14">
        <v>0</v>
      </c>
      <c r="X17" s="14">
        <v>0</v>
      </c>
    </row>
    <row r="18" spans="1:24">
      <c r="A18" s="8" t="s">
        <v>46</v>
      </c>
      <c r="B18" s="2" t="s">
        <v>62</v>
      </c>
      <c r="C18" s="2"/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  <c r="P18" s="14">
        <v>0</v>
      </c>
      <c r="Q18" s="14">
        <v>0</v>
      </c>
      <c r="R18" s="14">
        <v>0</v>
      </c>
      <c r="S18" s="14">
        <v>0</v>
      </c>
      <c r="T18" s="14">
        <v>0</v>
      </c>
      <c r="U18" s="14">
        <v>0</v>
      </c>
      <c r="V18" s="14">
        <v>0</v>
      </c>
      <c r="W18" s="14">
        <v>0</v>
      </c>
      <c r="X18" s="14">
        <v>0</v>
      </c>
    </row>
    <row r="19" spans="1:24" ht="15.75">
      <c r="A19" s="15" t="s">
        <v>48</v>
      </c>
      <c r="B19" s="10" t="s">
        <v>12</v>
      </c>
      <c r="C19" s="10"/>
      <c r="D19" s="13">
        <f>+D20+D21+D22</f>
        <v>1054588367433.777</v>
      </c>
      <c r="E19" s="13">
        <f t="shared" ref="E19:X19" si="6">+E20+E21+E22</f>
        <v>1046246875426.9904</v>
      </c>
      <c r="F19" s="13">
        <f t="shared" si="6"/>
        <v>1038305127089.0116</v>
      </c>
      <c r="G19" s="13">
        <f t="shared" si="6"/>
        <v>1030709789924.4739</v>
      </c>
      <c r="H19" s="13">
        <f t="shared" si="6"/>
        <v>1022989425754.276</v>
      </c>
      <c r="I19" s="13">
        <f t="shared" si="6"/>
        <v>1015103490471.2368</v>
      </c>
      <c r="J19" s="13">
        <f t="shared" si="6"/>
        <v>1007070100845.7072</v>
      </c>
      <c r="K19" s="13">
        <f t="shared" si="6"/>
        <v>998908602733.07361</v>
      </c>
      <c r="L19" s="13">
        <f t="shared" si="6"/>
        <v>990618948134.85962</v>
      </c>
      <c r="M19" s="13">
        <f t="shared" si="6"/>
        <v>982942671626.97351</v>
      </c>
      <c r="N19" s="13">
        <f t="shared" si="6"/>
        <v>974479817460.52917</v>
      </c>
      <c r="O19" s="13">
        <f t="shared" si="6"/>
        <v>966256642353.21777</v>
      </c>
      <c r="P19" s="13">
        <f t="shared" si="6"/>
        <v>958404957864.77661</v>
      </c>
      <c r="Q19" s="13">
        <f t="shared" si="6"/>
        <v>949643634124.34094</v>
      </c>
      <c r="R19" s="13">
        <f t="shared" si="6"/>
        <v>940555293667.57654</v>
      </c>
      <c r="S19" s="13">
        <f t="shared" si="6"/>
        <v>931209752821.88513</v>
      </c>
      <c r="T19" s="13">
        <f t="shared" si="6"/>
        <v>921533686814.9104</v>
      </c>
      <c r="U19" s="13">
        <f t="shared" si="6"/>
        <v>911848745193.58337</v>
      </c>
      <c r="V19" s="13">
        <f t="shared" si="6"/>
        <v>901837945964.45593</v>
      </c>
      <c r="W19" s="13">
        <f t="shared" si="6"/>
        <v>892656489645.48022</v>
      </c>
      <c r="X19" s="13">
        <f t="shared" si="6"/>
        <v>883414862575.67346</v>
      </c>
    </row>
    <row r="20" spans="1:24" s="16" customFormat="1">
      <c r="A20" s="8" t="s">
        <v>59</v>
      </c>
      <c r="B20" s="2" t="s">
        <v>13</v>
      </c>
      <c r="C20" s="2"/>
      <c r="D20" s="11">
        <v>1053455032570.2612</v>
      </c>
      <c r="E20" s="11">
        <v>1045117823555.9319</v>
      </c>
      <c r="F20" s="11">
        <v>1037180857218.3081</v>
      </c>
      <c r="G20" s="11">
        <v>1029589900203.7606</v>
      </c>
      <c r="H20" s="11">
        <v>1021873799528.1178</v>
      </c>
      <c r="I20" s="11">
        <v>1013993035911.7131</v>
      </c>
      <c r="J20" s="11">
        <v>1005965227488.2552</v>
      </c>
      <c r="K20" s="11">
        <v>997809725039.74072</v>
      </c>
      <c r="L20" s="11">
        <v>989526191600.13013</v>
      </c>
      <c r="M20" s="11">
        <v>981856196421.43958</v>
      </c>
      <c r="N20" s="11">
        <v>973399679726.45996</v>
      </c>
      <c r="O20" s="11">
        <v>965183003912.44861</v>
      </c>
      <c r="P20" s="11">
        <v>957338484168.32373</v>
      </c>
      <c r="Q20" s="11">
        <v>948584556346.25464</v>
      </c>
      <c r="R20" s="11">
        <v>939503859494.33936</v>
      </c>
      <c r="S20" s="11">
        <v>930166077840.52222</v>
      </c>
      <c r="T20" s="11">
        <v>920498068249.20056</v>
      </c>
      <c r="U20" s="11">
        <v>910821438986.22534</v>
      </c>
      <c r="V20" s="11">
        <v>900818935603.01746</v>
      </c>
      <c r="W20" s="11">
        <v>891645539992.92725</v>
      </c>
      <c r="X20" s="11">
        <v>882412380498.33459</v>
      </c>
    </row>
    <row r="21" spans="1:24" s="16" customFormat="1">
      <c r="A21" s="8" t="s">
        <v>60</v>
      </c>
      <c r="B21" s="2" t="s">
        <v>14</v>
      </c>
      <c r="C21" s="2"/>
      <c r="D21" s="11">
        <v>1133334863.515733</v>
      </c>
      <c r="E21" s="11">
        <v>1129051871.0584455</v>
      </c>
      <c r="F21" s="11">
        <v>1124269870.7035344</v>
      </c>
      <c r="G21" s="11">
        <v>1119889720.713201</v>
      </c>
      <c r="H21" s="11">
        <v>1115626226.1582577</v>
      </c>
      <c r="I21" s="11">
        <v>1110454559.523643</v>
      </c>
      <c r="J21" s="11">
        <v>1104873357.4519579</v>
      </c>
      <c r="K21" s="11">
        <v>1098877693.3329375</v>
      </c>
      <c r="L21" s="11">
        <v>1092756534.729465</v>
      </c>
      <c r="M21" s="11">
        <v>1086475205.5339944</v>
      </c>
      <c r="N21" s="11">
        <v>1080137734.0691638</v>
      </c>
      <c r="O21" s="11">
        <v>1073638440.7691187</v>
      </c>
      <c r="P21" s="11">
        <v>1066473696.4528341</v>
      </c>
      <c r="Q21" s="11">
        <v>1059077778.0862432</v>
      </c>
      <c r="R21" s="11">
        <v>1051434173.2371808</v>
      </c>
      <c r="S21" s="11">
        <v>1043674981.3629653</v>
      </c>
      <c r="T21" s="11">
        <v>1035618565.7097844</v>
      </c>
      <c r="U21" s="11">
        <v>1027306207.3580499</v>
      </c>
      <c r="V21" s="11">
        <v>1019010361.43848</v>
      </c>
      <c r="W21" s="11">
        <v>1010949652.5529363</v>
      </c>
      <c r="X21" s="11">
        <v>1002482077.338853</v>
      </c>
    </row>
    <row r="22" spans="1:24" s="16" customFormat="1">
      <c r="A22" s="8" t="s">
        <v>61</v>
      </c>
      <c r="B22" s="2" t="s">
        <v>15</v>
      </c>
      <c r="C22" s="2"/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11">
        <v>0</v>
      </c>
      <c r="R22" s="11">
        <v>0</v>
      </c>
      <c r="S22" s="11">
        <v>0</v>
      </c>
      <c r="T22" s="11">
        <v>0</v>
      </c>
      <c r="U22" s="11">
        <v>0</v>
      </c>
      <c r="V22" s="11">
        <v>0</v>
      </c>
      <c r="W22" s="11">
        <v>0</v>
      </c>
      <c r="X22" s="11">
        <v>0</v>
      </c>
    </row>
    <row r="23" spans="1:24" ht="15.75">
      <c r="A23" s="17" t="s">
        <v>50</v>
      </c>
      <c r="B23" s="10" t="s">
        <v>16</v>
      </c>
      <c r="C23" s="10"/>
      <c r="D23" s="13">
        <f>+D24+D25+D26+D27+D28+D29+D30+D31+D32+D33</f>
        <v>0</v>
      </c>
      <c r="E23" s="13">
        <f t="shared" ref="E23:X23" si="7">+E24+E25+E26+E27+E28+E29+E30+E31+E32+E33</f>
        <v>0</v>
      </c>
      <c r="F23" s="13">
        <f t="shared" si="7"/>
        <v>0</v>
      </c>
      <c r="G23" s="13">
        <f t="shared" si="7"/>
        <v>0</v>
      </c>
      <c r="H23" s="13">
        <f t="shared" si="7"/>
        <v>0</v>
      </c>
      <c r="I23" s="13">
        <f t="shared" si="7"/>
        <v>0</v>
      </c>
      <c r="J23" s="13">
        <f t="shared" si="7"/>
        <v>0</v>
      </c>
      <c r="K23" s="13">
        <f t="shared" si="7"/>
        <v>0</v>
      </c>
      <c r="L23" s="13">
        <f t="shared" si="7"/>
        <v>0</v>
      </c>
      <c r="M23" s="13">
        <f t="shared" si="7"/>
        <v>0</v>
      </c>
      <c r="N23" s="13">
        <f t="shared" si="7"/>
        <v>0</v>
      </c>
      <c r="O23" s="13">
        <f t="shared" si="7"/>
        <v>0</v>
      </c>
      <c r="P23" s="13">
        <f t="shared" si="7"/>
        <v>0</v>
      </c>
      <c r="Q23" s="13">
        <f t="shared" si="7"/>
        <v>0</v>
      </c>
      <c r="R23" s="13">
        <f t="shared" si="7"/>
        <v>0</v>
      </c>
      <c r="S23" s="13">
        <f t="shared" si="7"/>
        <v>0</v>
      </c>
      <c r="T23" s="13">
        <f t="shared" si="7"/>
        <v>0</v>
      </c>
      <c r="U23" s="13">
        <f t="shared" si="7"/>
        <v>0</v>
      </c>
      <c r="V23" s="13">
        <f t="shared" si="7"/>
        <v>0</v>
      </c>
      <c r="W23" s="13">
        <f t="shared" si="7"/>
        <v>0</v>
      </c>
      <c r="X23" s="13">
        <f t="shared" si="7"/>
        <v>0</v>
      </c>
    </row>
    <row r="24" spans="1:24" s="16" customFormat="1" ht="15.75">
      <c r="A24" s="8" t="s">
        <v>49</v>
      </c>
      <c r="B24" s="18" t="s">
        <v>17</v>
      </c>
      <c r="C24" s="18"/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11">
        <v>0</v>
      </c>
      <c r="R24" s="11">
        <v>0</v>
      </c>
      <c r="S24" s="11">
        <v>0</v>
      </c>
      <c r="T24" s="11">
        <v>0</v>
      </c>
      <c r="U24" s="11">
        <v>0</v>
      </c>
      <c r="V24" s="11">
        <v>0</v>
      </c>
      <c r="W24" s="11">
        <v>0</v>
      </c>
      <c r="X24" s="11">
        <v>0</v>
      </c>
    </row>
    <row r="25" spans="1:24" s="16" customFormat="1" ht="15.75">
      <c r="A25" s="8" t="s">
        <v>51</v>
      </c>
      <c r="B25" s="18" t="s">
        <v>18</v>
      </c>
      <c r="C25" s="18"/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11">
        <v>0</v>
      </c>
      <c r="R25" s="11">
        <v>0</v>
      </c>
      <c r="S25" s="11">
        <v>0</v>
      </c>
      <c r="T25" s="11">
        <v>0</v>
      </c>
      <c r="U25" s="11">
        <v>0</v>
      </c>
      <c r="V25" s="11">
        <v>0</v>
      </c>
      <c r="W25" s="11">
        <v>0</v>
      </c>
      <c r="X25" s="11">
        <v>0</v>
      </c>
    </row>
    <row r="26" spans="1:24" s="16" customFormat="1" ht="15.75">
      <c r="A26" s="8" t="s">
        <v>52</v>
      </c>
      <c r="B26" s="18" t="s">
        <v>19</v>
      </c>
      <c r="C26" s="18"/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11">
        <v>0</v>
      </c>
      <c r="R26" s="11">
        <v>0</v>
      </c>
      <c r="S26" s="11">
        <v>0</v>
      </c>
      <c r="T26" s="11">
        <v>0</v>
      </c>
      <c r="U26" s="11">
        <v>0</v>
      </c>
      <c r="V26" s="11">
        <v>0</v>
      </c>
      <c r="W26" s="11">
        <v>0</v>
      </c>
      <c r="X26" s="11">
        <v>0</v>
      </c>
    </row>
    <row r="27" spans="1:24" s="16" customFormat="1" ht="15.75">
      <c r="A27" s="8" t="s">
        <v>52</v>
      </c>
      <c r="B27" s="18" t="s">
        <v>20</v>
      </c>
      <c r="C27" s="18"/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Q27" s="11">
        <v>0</v>
      </c>
      <c r="R27" s="11">
        <v>0</v>
      </c>
      <c r="S27" s="11">
        <v>0</v>
      </c>
      <c r="T27" s="11">
        <v>0</v>
      </c>
      <c r="U27" s="11">
        <v>0</v>
      </c>
      <c r="V27" s="11">
        <v>0</v>
      </c>
      <c r="W27" s="11">
        <v>0</v>
      </c>
      <c r="X27" s="11">
        <v>0</v>
      </c>
    </row>
    <row r="28" spans="1:24" s="16" customFormat="1" ht="15.75">
      <c r="A28" s="8" t="s">
        <v>53</v>
      </c>
      <c r="B28" s="18" t="s">
        <v>21</v>
      </c>
      <c r="C28" s="18"/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1">
        <v>0</v>
      </c>
      <c r="Q28" s="11">
        <v>0</v>
      </c>
      <c r="R28" s="11">
        <v>0</v>
      </c>
      <c r="S28" s="11">
        <v>0</v>
      </c>
      <c r="T28" s="11">
        <v>0</v>
      </c>
      <c r="U28" s="11">
        <v>0</v>
      </c>
      <c r="V28" s="11">
        <v>0</v>
      </c>
      <c r="W28" s="11">
        <v>0</v>
      </c>
      <c r="X28" s="11">
        <v>0</v>
      </c>
    </row>
    <row r="29" spans="1:24" s="16" customFormat="1" ht="15.75">
      <c r="A29" s="8" t="s">
        <v>54</v>
      </c>
      <c r="B29" s="18" t="s">
        <v>22</v>
      </c>
      <c r="C29" s="18"/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1">
        <v>0</v>
      </c>
      <c r="Q29" s="11">
        <v>0</v>
      </c>
      <c r="R29" s="11">
        <v>0</v>
      </c>
      <c r="S29" s="11">
        <v>0</v>
      </c>
      <c r="T29" s="11">
        <v>0</v>
      </c>
      <c r="U29" s="11">
        <v>0</v>
      </c>
      <c r="V29" s="11">
        <v>0</v>
      </c>
      <c r="W29" s="11">
        <v>0</v>
      </c>
      <c r="X29" s="11">
        <v>0</v>
      </c>
    </row>
    <row r="30" spans="1:24" s="16" customFormat="1" ht="15.75">
      <c r="A30" s="8" t="s">
        <v>55</v>
      </c>
      <c r="B30" s="18" t="s">
        <v>23</v>
      </c>
      <c r="C30" s="18"/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  <c r="Q30" s="11">
        <v>0</v>
      </c>
      <c r="R30" s="11">
        <v>0</v>
      </c>
      <c r="S30" s="11">
        <v>0</v>
      </c>
      <c r="T30" s="11">
        <v>0</v>
      </c>
      <c r="U30" s="11">
        <v>0</v>
      </c>
      <c r="V30" s="11">
        <v>0</v>
      </c>
      <c r="W30" s="11">
        <v>0</v>
      </c>
      <c r="X30" s="11">
        <v>0</v>
      </c>
    </row>
    <row r="31" spans="1:24" s="16" customFormat="1" ht="15.75">
      <c r="A31" s="8" t="s">
        <v>56</v>
      </c>
      <c r="B31" s="18" t="s">
        <v>24</v>
      </c>
      <c r="C31" s="18"/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1">
        <v>0</v>
      </c>
      <c r="Q31" s="11">
        <v>0</v>
      </c>
      <c r="R31" s="11">
        <v>0</v>
      </c>
      <c r="S31" s="11">
        <v>0</v>
      </c>
      <c r="T31" s="11">
        <v>0</v>
      </c>
      <c r="U31" s="11">
        <v>0</v>
      </c>
      <c r="V31" s="11">
        <v>0</v>
      </c>
      <c r="W31" s="11">
        <v>0</v>
      </c>
      <c r="X31" s="11">
        <v>0</v>
      </c>
    </row>
    <row r="32" spans="1:24" s="16" customFormat="1" ht="15.75">
      <c r="A32" s="8" t="s">
        <v>57</v>
      </c>
      <c r="B32" s="18" t="s">
        <v>25</v>
      </c>
      <c r="C32" s="18"/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1">
        <v>0</v>
      </c>
      <c r="Q32" s="11">
        <v>0</v>
      </c>
      <c r="R32" s="11">
        <v>0</v>
      </c>
      <c r="S32" s="11">
        <v>0</v>
      </c>
      <c r="T32" s="11">
        <v>0</v>
      </c>
      <c r="U32" s="11">
        <v>0</v>
      </c>
      <c r="V32" s="11">
        <v>0</v>
      </c>
      <c r="W32" s="11">
        <v>0</v>
      </c>
      <c r="X32" s="11">
        <v>0</v>
      </c>
    </row>
    <row r="33" spans="1:24" s="16" customFormat="1" ht="15.75">
      <c r="A33" s="8" t="s">
        <v>58</v>
      </c>
      <c r="B33" s="18" t="s">
        <v>26</v>
      </c>
      <c r="C33" s="18"/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">
        <v>0</v>
      </c>
      <c r="Q33" s="11">
        <v>0</v>
      </c>
      <c r="R33" s="11">
        <v>0</v>
      </c>
      <c r="S33" s="11">
        <v>0</v>
      </c>
      <c r="T33" s="11">
        <v>0</v>
      </c>
      <c r="U33" s="11">
        <v>0</v>
      </c>
      <c r="V33" s="11">
        <v>0</v>
      </c>
      <c r="W33" s="11">
        <v>0</v>
      </c>
      <c r="X33" s="11">
        <v>0</v>
      </c>
    </row>
    <row r="34" spans="1:24" s="16" customFormat="1" ht="15.75">
      <c r="A34" s="17"/>
      <c r="B34" s="10"/>
      <c r="C34" s="18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</row>
    <row r="35" spans="1:24" ht="15.75">
      <c r="A35" s="25">
        <v>4</v>
      </c>
      <c r="B35" s="9" t="s">
        <v>8</v>
      </c>
      <c r="C35" s="10"/>
      <c r="D35" s="11">
        <v>81923370839.475937</v>
      </c>
      <c r="E35" s="11">
        <v>82627997297.451584</v>
      </c>
      <c r="F35" s="11">
        <v>85392136538.909286</v>
      </c>
      <c r="G35" s="11">
        <v>86469015004.580902</v>
      </c>
      <c r="H35" s="11">
        <v>93907362826.733185</v>
      </c>
      <c r="I35" s="11">
        <v>101625085214.73621</v>
      </c>
      <c r="J35" s="11">
        <v>107580549055.24741</v>
      </c>
      <c r="K35" s="11">
        <v>116887214287.8774</v>
      </c>
      <c r="L35" s="11">
        <v>118792393620.4364</v>
      </c>
      <c r="M35" s="11">
        <v>124001565217.34669</v>
      </c>
      <c r="N35" s="11">
        <v>139150521723.0929</v>
      </c>
      <c r="O35" s="11">
        <v>141064754861.08661</v>
      </c>
      <c r="P35" s="11">
        <v>144497504750.3425</v>
      </c>
      <c r="Q35" s="11">
        <v>157214066635.4841</v>
      </c>
      <c r="R35" s="11">
        <v>172253850713.36691</v>
      </c>
      <c r="S35" s="11">
        <v>180617018379.85031</v>
      </c>
      <c r="T35" s="11">
        <v>198509287083.03448</v>
      </c>
      <c r="U35" s="11">
        <v>204887882712.686</v>
      </c>
      <c r="V35" s="11">
        <v>211638193893.17609</v>
      </c>
      <c r="W35" s="11">
        <v>208232025988.0791</v>
      </c>
      <c r="X35" s="11">
        <v>211214178828.78931</v>
      </c>
    </row>
    <row r="36" spans="1:24" ht="15.75">
      <c r="A36" s="25">
        <v>5</v>
      </c>
      <c r="B36" s="9" t="s">
        <v>9</v>
      </c>
      <c r="C36" s="10"/>
      <c r="D36" s="11">
        <v>1808642</v>
      </c>
      <c r="E36" s="11">
        <v>1909812.0000000002</v>
      </c>
      <c r="F36" s="11">
        <v>2014095</v>
      </c>
      <c r="G36" s="11">
        <v>2121704.0000000005</v>
      </c>
      <c r="H36" s="11">
        <v>2232979.9999999995</v>
      </c>
      <c r="I36" s="11">
        <v>2348539</v>
      </c>
      <c r="J36" s="11">
        <v>2473982.9999999995</v>
      </c>
      <c r="K36" s="11">
        <v>2611609.9999999995</v>
      </c>
      <c r="L36" s="11">
        <v>2755497.0000000005</v>
      </c>
      <c r="M36" s="11">
        <v>2897038</v>
      </c>
      <c r="N36" s="11">
        <v>3033491</v>
      </c>
      <c r="O36" s="11">
        <v>3149440</v>
      </c>
      <c r="P36" s="11">
        <v>3254691.0000000005</v>
      </c>
      <c r="Q36" s="11">
        <v>3400959</v>
      </c>
      <c r="R36" s="11">
        <v>3658041.9999999986</v>
      </c>
      <c r="S36" s="11">
        <v>4069349.0000000009</v>
      </c>
      <c r="T36" s="11">
        <v>4662727.9999999991</v>
      </c>
      <c r="U36" s="11">
        <v>5405541</v>
      </c>
      <c r="V36" s="11">
        <v>6206623.0000000009</v>
      </c>
      <c r="W36" s="11">
        <v>6938815</v>
      </c>
      <c r="X36" s="11">
        <v>7511690</v>
      </c>
    </row>
    <row r="37" spans="1:24" ht="15.75">
      <c r="C37" s="10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</row>
    <row r="38" spans="1:24">
      <c r="B38" s="1" t="s">
        <v>35</v>
      </c>
      <c r="C38" s="1"/>
      <c r="D38" s="33">
        <v>1990</v>
      </c>
      <c r="E38" s="33">
        <v>1991</v>
      </c>
      <c r="F38" s="33">
        <v>1992</v>
      </c>
      <c r="G38" s="33">
        <v>1993</v>
      </c>
      <c r="H38" s="33">
        <v>1994</v>
      </c>
      <c r="I38" s="33">
        <v>1995</v>
      </c>
      <c r="J38" s="33">
        <v>1996</v>
      </c>
      <c r="K38" s="33">
        <v>1997</v>
      </c>
      <c r="L38" s="33">
        <v>1998</v>
      </c>
      <c r="M38" s="33">
        <v>1999</v>
      </c>
      <c r="N38" s="33">
        <v>2000</v>
      </c>
      <c r="O38" s="33">
        <v>2001</v>
      </c>
      <c r="P38" s="33">
        <v>2002</v>
      </c>
      <c r="Q38" s="33">
        <v>2003</v>
      </c>
      <c r="R38" s="33">
        <v>2004</v>
      </c>
      <c r="S38" s="33">
        <v>2005</v>
      </c>
      <c r="T38" s="33">
        <v>2006</v>
      </c>
      <c r="U38" s="33">
        <v>2007</v>
      </c>
      <c r="V38" s="33">
        <v>2008</v>
      </c>
      <c r="W38" s="33">
        <v>2009</v>
      </c>
      <c r="X38" s="33">
        <v>2010</v>
      </c>
    </row>
    <row r="39" spans="1:24" ht="16.5">
      <c r="B39" s="23" t="s">
        <v>28</v>
      </c>
      <c r="C39" s="7"/>
      <c r="D39" s="11">
        <f t="shared" ref="D39:X39" si="8">+D7/D36</f>
        <v>972547.2790563436</v>
      </c>
      <c r="E39" s="11">
        <f t="shared" si="8"/>
        <v>942342.63445499865</v>
      </c>
      <c r="F39" s="11">
        <f t="shared" si="8"/>
        <v>911681.46011525218</v>
      </c>
      <c r="G39" s="11">
        <f t="shared" si="8"/>
        <v>886031.23883556772</v>
      </c>
      <c r="H39" s="11">
        <f t="shared" si="8"/>
        <v>863916.67522411502</v>
      </c>
      <c r="I39" s="11">
        <f t="shared" si="8"/>
        <v>837846.71022627642</v>
      </c>
      <c r="J39" s="11">
        <f t="shared" si="8"/>
        <v>814832.37470198295</v>
      </c>
      <c r="K39" s="11">
        <f t="shared" si="8"/>
        <v>792459.30781480204</v>
      </c>
      <c r="L39" s="11">
        <f t="shared" si="8"/>
        <v>771329.08226951573</v>
      </c>
      <c r="M39" s="11">
        <f t="shared" si="8"/>
        <v>753134.29453182837</v>
      </c>
      <c r="N39" s="11">
        <f t="shared" si="8"/>
        <v>737887.50348627113</v>
      </c>
      <c r="O39" s="11">
        <f t="shared" si="8"/>
        <v>724718.9919968975</v>
      </c>
      <c r="P39" s="11">
        <f t="shared" si="8"/>
        <v>719875.2407415004</v>
      </c>
      <c r="Q39" s="11">
        <f t="shared" si="8"/>
        <v>710134.11195104918</v>
      </c>
      <c r="R39" s="11">
        <f t="shared" si="8"/>
        <v>689041.91629479977</v>
      </c>
      <c r="S39" s="11">
        <f t="shared" si="8"/>
        <v>657990.17454238189</v>
      </c>
      <c r="T39" s="11">
        <f t="shared" si="8"/>
        <v>621694.86705583346</v>
      </c>
      <c r="U39" s="11">
        <f t="shared" si="8"/>
        <v>589023.62994465267</v>
      </c>
      <c r="V39" s="11">
        <f t="shared" si="8"/>
        <v>561672.42526986112</v>
      </c>
      <c r="W39" s="11">
        <f t="shared" si="8"/>
        <v>543173.19056115334</v>
      </c>
      <c r="X39" s="11">
        <f t="shared" si="8"/>
        <v>533043.65765270556</v>
      </c>
    </row>
    <row r="40" spans="1:24" ht="15.75">
      <c r="B40" s="20" t="s">
        <v>5</v>
      </c>
      <c r="C40" s="7"/>
      <c r="D40" s="11">
        <f t="shared" ref="D40:X40" si="9">+D8/D36</f>
        <v>155910.95755985708</v>
      </c>
      <c r="E40" s="11">
        <f t="shared" si="9"/>
        <v>151899.07475126084</v>
      </c>
      <c r="F40" s="11">
        <f t="shared" si="9"/>
        <v>149416.16511027035</v>
      </c>
      <c r="G40" s="11">
        <f t="shared" si="9"/>
        <v>143586.64391178425</v>
      </c>
      <c r="H40" s="11">
        <f t="shared" si="9"/>
        <v>139139.93494416348</v>
      </c>
      <c r="I40" s="11">
        <f t="shared" si="9"/>
        <v>135321.62004427993</v>
      </c>
      <c r="J40" s="11">
        <f t="shared" si="9"/>
        <v>131615.08570261064</v>
      </c>
      <c r="K40" s="11">
        <f t="shared" si="9"/>
        <v>128054.44660650933</v>
      </c>
      <c r="L40" s="11">
        <f t="shared" si="9"/>
        <v>124588.79507579688</v>
      </c>
      <c r="M40" s="11">
        <f t="shared" si="9"/>
        <v>121697.97108244315</v>
      </c>
      <c r="N40" s="11">
        <f t="shared" si="9"/>
        <v>119616.57291458083</v>
      </c>
      <c r="O40" s="11">
        <f t="shared" si="9"/>
        <v>118448.57054937322</v>
      </c>
      <c r="P40" s="11">
        <f t="shared" si="9"/>
        <v>118064.6136357136</v>
      </c>
      <c r="Q40" s="11">
        <f t="shared" si="9"/>
        <v>116733.58937941113</v>
      </c>
      <c r="R40" s="11">
        <f t="shared" si="9"/>
        <v>112074.16911689406</v>
      </c>
      <c r="S40" s="11">
        <f t="shared" si="9"/>
        <v>104873.96886570101</v>
      </c>
      <c r="T40" s="11">
        <f t="shared" si="9"/>
        <v>96051.423745740423</v>
      </c>
      <c r="U40" s="11">
        <f t="shared" si="9"/>
        <v>89400.908568346436</v>
      </c>
      <c r="V40" s="11">
        <f t="shared" si="9"/>
        <v>83571.249124651382</v>
      </c>
      <c r="W40" s="11">
        <f t="shared" si="9"/>
        <v>78853.252400679819</v>
      </c>
      <c r="X40" s="11">
        <f t="shared" si="9"/>
        <v>77082.453832269035</v>
      </c>
    </row>
    <row r="41" spans="1:24" ht="15.75">
      <c r="B41" s="20" t="s">
        <v>38</v>
      </c>
      <c r="C41" s="7"/>
      <c r="D41" s="37">
        <f>+D9/D36</f>
        <v>233553.34131921717</v>
      </c>
      <c r="E41" s="37">
        <f t="shared" ref="E41:X41" si="10">+E9/E36</f>
        <v>242616.40424184411</v>
      </c>
      <c r="F41" s="37">
        <f t="shared" si="10"/>
        <v>246745.85471591324</v>
      </c>
      <c r="G41" s="37">
        <f t="shared" si="10"/>
        <v>256651.19965070407</v>
      </c>
      <c r="H41" s="37">
        <f t="shared" si="10"/>
        <v>266649.29365961626</v>
      </c>
      <c r="I41" s="37">
        <f t="shared" si="10"/>
        <v>270297.44121758215</v>
      </c>
      <c r="J41" s="37">
        <f t="shared" si="10"/>
        <v>276153.01214471832</v>
      </c>
      <c r="K41" s="37">
        <f t="shared" si="10"/>
        <v>281917.19929358352</v>
      </c>
      <c r="L41" s="37">
        <f t="shared" si="10"/>
        <v>287233.8358584934</v>
      </c>
      <c r="M41" s="37">
        <f t="shared" si="10"/>
        <v>292144.0284822589</v>
      </c>
      <c r="N41" s="37">
        <f t="shared" si="10"/>
        <v>297030.54533219925</v>
      </c>
      <c r="O41" s="37">
        <f t="shared" si="10"/>
        <v>299467.73831870838</v>
      </c>
      <c r="P41" s="37">
        <f t="shared" si="10"/>
        <v>307341.82565435051</v>
      </c>
      <c r="Q41" s="37">
        <f t="shared" si="10"/>
        <v>314172.33013405185</v>
      </c>
      <c r="R41" s="37">
        <f t="shared" si="10"/>
        <v>319847.8743968996</v>
      </c>
      <c r="S41" s="37">
        <f t="shared" si="10"/>
        <v>324281.13824405591</v>
      </c>
      <c r="T41" s="37">
        <f t="shared" si="10"/>
        <v>328005.13225808425</v>
      </c>
      <c r="U41" s="37">
        <f t="shared" si="10"/>
        <v>330934.93504861329</v>
      </c>
      <c r="V41" s="37">
        <f t="shared" si="10"/>
        <v>332798.65882388118</v>
      </c>
      <c r="W41" s="37">
        <f t="shared" si="10"/>
        <v>335673.11739273719</v>
      </c>
      <c r="X41" s="37">
        <f t="shared" si="10"/>
        <v>338355.8630015697</v>
      </c>
    </row>
    <row r="42" spans="1:24" ht="15.75">
      <c r="B42" s="20" t="s">
        <v>10</v>
      </c>
      <c r="C42" s="9"/>
      <c r="D42" s="11">
        <f t="shared" ref="D42:X42" si="11">+D10/D36</f>
        <v>583082.98017726943</v>
      </c>
      <c r="E42" s="11">
        <f t="shared" si="11"/>
        <v>547827.15546189377</v>
      </c>
      <c r="F42" s="11">
        <f t="shared" si="11"/>
        <v>515519.44028906856</v>
      </c>
      <c r="G42" s="11">
        <f t="shared" si="11"/>
        <v>485793.3952730794</v>
      </c>
      <c r="H42" s="11">
        <f t="shared" si="11"/>
        <v>458127.44662033528</v>
      </c>
      <c r="I42" s="11">
        <f t="shared" si="11"/>
        <v>432227.64896441437</v>
      </c>
      <c r="J42" s="11">
        <f t="shared" si="11"/>
        <v>407064.27685465396</v>
      </c>
      <c r="K42" s="11">
        <f t="shared" si="11"/>
        <v>382487.66191470926</v>
      </c>
      <c r="L42" s="11">
        <f t="shared" si="11"/>
        <v>359506.45133522537</v>
      </c>
      <c r="M42" s="11">
        <f t="shared" si="11"/>
        <v>339292.29496712628</v>
      </c>
      <c r="N42" s="11">
        <f t="shared" si="11"/>
        <v>321240.38523949112</v>
      </c>
      <c r="O42" s="11">
        <f t="shared" si="11"/>
        <v>306802.68312881584</v>
      </c>
      <c r="P42" s="11">
        <f t="shared" si="11"/>
        <v>294468.80145143624</v>
      </c>
      <c r="Q42" s="11">
        <f t="shared" si="11"/>
        <v>279228.19243758626</v>
      </c>
      <c r="R42" s="11">
        <f t="shared" si="11"/>
        <v>257119.87278100604</v>
      </c>
      <c r="S42" s="11">
        <f t="shared" si="11"/>
        <v>228835.06743262496</v>
      </c>
      <c r="T42" s="11">
        <f t="shared" si="11"/>
        <v>197638.31105200874</v>
      </c>
      <c r="U42" s="11">
        <f t="shared" si="11"/>
        <v>168687.78632769288</v>
      </c>
      <c r="V42" s="11">
        <f t="shared" si="11"/>
        <v>145302.51732132849</v>
      </c>
      <c r="W42" s="11">
        <f t="shared" si="11"/>
        <v>128646.82076773631</v>
      </c>
      <c r="X42" s="11">
        <f t="shared" si="11"/>
        <v>117605.34081886678</v>
      </c>
    </row>
    <row r="43" spans="1:24" ht="15.75">
      <c r="B43" s="26" t="s">
        <v>32</v>
      </c>
      <c r="C43" s="9"/>
      <c r="D43" s="11">
        <f t="shared" ref="D43:X43" si="12">+D11/D36</f>
        <v>0</v>
      </c>
      <c r="E43" s="11">
        <f t="shared" si="12"/>
        <v>0</v>
      </c>
      <c r="F43" s="11">
        <f t="shared" si="12"/>
        <v>0</v>
      </c>
      <c r="G43" s="11">
        <f t="shared" si="12"/>
        <v>0</v>
      </c>
      <c r="H43" s="11">
        <f t="shared" si="12"/>
        <v>0</v>
      </c>
      <c r="I43" s="11">
        <f t="shared" si="12"/>
        <v>0</v>
      </c>
      <c r="J43" s="11">
        <f t="shared" si="12"/>
        <v>0</v>
      </c>
      <c r="K43" s="11">
        <f t="shared" si="12"/>
        <v>0</v>
      </c>
      <c r="L43" s="11">
        <f t="shared" si="12"/>
        <v>0</v>
      </c>
      <c r="M43" s="11">
        <f t="shared" si="12"/>
        <v>0</v>
      </c>
      <c r="N43" s="11">
        <f t="shared" si="12"/>
        <v>0</v>
      </c>
      <c r="O43" s="11">
        <f t="shared" si="12"/>
        <v>0</v>
      </c>
      <c r="P43" s="11">
        <f t="shared" si="12"/>
        <v>0</v>
      </c>
      <c r="Q43" s="11">
        <f t="shared" si="12"/>
        <v>0</v>
      </c>
      <c r="R43" s="11">
        <f t="shared" si="12"/>
        <v>0</v>
      </c>
      <c r="S43" s="11">
        <f t="shared" si="12"/>
        <v>0</v>
      </c>
      <c r="T43" s="11">
        <f t="shared" si="12"/>
        <v>0</v>
      </c>
      <c r="U43" s="11">
        <f t="shared" si="12"/>
        <v>0</v>
      </c>
      <c r="V43" s="11">
        <f t="shared" si="12"/>
        <v>0</v>
      </c>
      <c r="W43" s="11">
        <f t="shared" si="12"/>
        <v>0</v>
      </c>
      <c r="X43" s="11">
        <f t="shared" si="12"/>
        <v>0</v>
      </c>
    </row>
    <row r="44" spans="1:24" ht="15.75">
      <c r="B44" s="26" t="s">
        <v>33</v>
      </c>
      <c r="C44" s="9"/>
      <c r="D44" s="11">
        <f t="shared" ref="D44:X44" si="13">+D12/D36</f>
        <v>583082.98017726943</v>
      </c>
      <c r="E44" s="11">
        <f t="shared" si="13"/>
        <v>547827.15546189377</v>
      </c>
      <c r="F44" s="11">
        <f t="shared" si="13"/>
        <v>515519.44028906856</v>
      </c>
      <c r="G44" s="11">
        <f t="shared" si="13"/>
        <v>485793.3952730794</v>
      </c>
      <c r="H44" s="11">
        <f t="shared" si="13"/>
        <v>458127.44662033528</v>
      </c>
      <c r="I44" s="11">
        <f t="shared" si="13"/>
        <v>432227.64896441437</v>
      </c>
      <c r="J44" s="11">
        <f t="shared" si="13"/>
        <v>407064.27685465396</v>
      </c>
      <c r="K44" s="11">
        <f t="shared" si="13"/>
        <v>382487.66191470926</v>
      </c>
      <c r="L44" s="11">
        <f t="shared" si="13"/>
        <v>359506.45133522537</v>
      </c>
      <c r="M44" s="11">
        <f t="shared" si="13"/>
        <v>339292.29496712628</v>
      </c>
      <c r="N44" s="11">
        <f t="shared" si="13"/>
        <v>321240.38523949112</v>
      </c>
      <c r="O44" s="11">
        <f t="shared" si="13"/>
        <v>306802.68312881584</v>
      </c>
      <c r="P44" s="11">
        <f t="shared" si="13"/>
        <v>294468.80145143624</v>
      </c>
      <c r="Q44" s="11">
        <f t="shared" si="13"/>
        <v>279228.19243758626</v>
      </c>
      <c r="R44" s="11">
        <f t="shared" si="13"/>
        <v>257119.87278100604</v>
      </c>
      <c r="S44" s="11">
        <f t="shared" si="13"/>
        <v>228835.06743262496</v>
      </c>
      <c r="T44" s="11">
        <f t="shared" si="13"/>
        <v>197638.31105200874</v>
      </c>
      <c r="U44" s="11">
        <f t="shared" si="13"/>
        <v>168687.78632769288</v>
      </c>
      <c r="V44" s="11">
        <f t="shared" si="13"/>
        <v>145302.51732132849</v>
      </c>
      <c r="W44" s="11">
        <f t="shared" si="13"/>
        <v>128646.82076773631</v>
      </c>
      <c r="X44" s="11">
        <f t="shared" si="13"/>
        <v>117605.34081886678</v>
      </c>
    </row>
    <row r="45" spans="1:24" ht="15.75">
      <c r="B45" s="10" t="s">
        <v>31</v>
      </c>
      <c r="C45" s="9"/>
      <c r="D45" s="11">
        <f t="shared" ref="D45:X45" si="14">+D13/D36</f>
        <v>0</v>
      </c>
      <c r="E45" s="11">
        <f t="shared" si="14"/>
        <v>0</v>
      </c>
      <c r="F45" s="11">
        <f t="shared" si="14"/>
        <v>0</v>
      </c>
      <c r="G45" s="11">
        <f t="shared" si="14"/>
        <v>0</v>
      </c>
      <c r="H45" s="11">
        <f t="shared" si="14"/>
        <v>0</v>
      </c>
      <c r="I45" s="11">
        <f t="shared" si="14"/>
        <v>0</v>
      </c>
      <c r="J45" s="11">
        <f t="shared" si="14"/>
        <v>0</v>
      </c>
      <c r="K45" s="11">
        <f t="shared" si="14"/>
        <v>0</v>
      </c>
      <c r="L45" s="11">
        <f t="shared" si="14"/>
        <v>0</v>
      </c>
      <c r="M45" s="11">
        <f t="shared" si="14"/>
        <v>0</v>
      </c>
      <c r="N45" s="11">
        <f t="shared" si="14"/>
        <v>0</v>
      </c>
      <c r="O45" s="11">
        <f t="shared" si="14"/>
        <v>0</v>
      </c>
      <c r="P45" s="11">
        <f t="shared" si="14"/>
        <v>0</v>
      </c>
      <c r="Q45" s="11">
        <f t="shared" si="14"/>
        <v>0</v>
      </c>
      <c r="R45" s="11">
        <f t="shared" si="14"/>
        <v>0</v>
      </c>
      <c r="S45" s="11">
        <f t="shared" si="14"/>
        <v>0</v>
      </c>
      <c r="T45" s="11">
        <f t="shared" si="14"/>
        <v>0</v>
      </c>
      <c r="U45" s="11">
        <f t="shared" si="14"/>
        <v>0</v>
      </c>
      <c r="V45" s="11">
        <f t="shared" si="14"/>
        <v>0</v>
      </c>
      <c r="W45" s="11">
        <f t="shared" si="14"/>
        <v>0</v>
      </c>
      <c r="X45" s="11">
        <f t="shared" si="14"/>
        <v>0</v>
      </c>
    </row>
    <row r="46" spans="1:24" ht="15.75">
      <c r="B46" s="10" t="s">
        <v>11</v>
      </c>
      <c r="C46" s="9"/>
      <c r="D46" s="11">
        <f t="shared" ref="D46:X46" si="15">+D16/D36</f>
        <v>0</v>
      </c>
      <c r="E46" s="11">
        <f t="shared" si="15"/>
        <v>0</v>
      </c>
      <c r="F46" s="11">
        <f t="shared" si="15"/>
        <v>0</v>
      </c>
      <c r="G46" s="11">
        <f t="shared" si="15"/>
        <v>0</v>
      </c>
      <c r="H46" s="11">
        <f t="shared" si="15"/>
        <v>0</v>
      </c>
      <c r="I46" s="11">
        <f t="shared" si="15"/>
        <v>0</v>
      </c>
      <c r="J46" s="11">
        <f t="shared" si="15"/>
        <v>0</v>
      </c>
      <c r="K46" s="11">
        <f t="shared" si="15"/>
        <v>0</v>
      </c>
      <c r="L46" s="11">
        <f t="shared" si="15"/>
        <v>0</v>
      </c>
      <c r="M46" s="11">
        <f t="shared" si="15"/>
        <v>0</v>
      </c>
      <c r="N46" s="11">
        <f t="shared" si="15"/>
        <v>0</v>
      </c>
      <c r="O46" s="11">
        <f t="shared" si="15"/>
        <v>0</v>
      </c>
      <c r="P46" s="11">
        <f t="shared" si="15"/>
        <v>0</v>
      </c>
      <c r="Q46" s="11">
        <f t="shared" si="15"/>
        <v>0</v>
      </c>
      <c r="R46" s="11">
        <f t="shared" si="15"/>
        <v>0</v>
      </c>
      <c r="S46" s="11">
        <f t="shared" si="15"/>
        <v>0</v>
      </c>
      <c r="T46" s="11">
        <f t="shared" si="15"/>
        <v>0</v>
      </c>
      <c r="U46" s="11">
        <f t="shared" si="15"/>
        <v>0</v>
      </c>
      <c r="V46" s="11">
        <f t="shared" si="15"/>
        <v>0</v>
      </c>
      <c r="W46" s="11">
        <f t="shared" si="15"/>
        <v>0</v>
      </c>
      <c r="X46" s="11">
        <f t="shared" si="15"/>
        <v>0</v>
      </c>
    </row>
    <row r="47" spans="1:24" ht="15.75">
      <c r="B47" s="10" t="s">
        <v>12</v>
      </c>
      <c r="C47" s="9"/>
      <c r="D47" s="11">
        <f t="shared" ref="D47:X47" si="16">+D19/D36</f>
        <v>583082.98017726943</v>
      </c>
      <c r="E47" s="11">
        <f t="shared" si="16"/>
        <v>547827.15546189377</v>
      </c>
      <c r="F47" s="11">
        <f t="shared" si="16"/>
        <v>515519.44028906856</v>
      </c>
      <c r="G47" s="11">
        <f t="shared" si="16"/>
        <v>485793.3952730794</v>
      </c>
      <c r="H47" s="11">
        <f t="shared" si="16"/>
        <v>458127.44662033528</v>
      </c>
      <c r="I47" s="11">
        <f t="shared" si="16"/>
        <v>432227.64896441437</v>
      </c>
      <c r="J47" s="11">
        <f t="shared" si="16"/>
        <v>407064.27685465396</v>
      </c>
      <c r="K47" s="11">
        <f t="shared" si="16"/>
        <v>382487.66191470926</v>
      </c>
      <c r="L47" s="11">
        <f t="shared" si="16"/>
        <v>359506.45133522537</v>
      </c>
      <c r="M47" s="11">
        <f t="shared" si="16"/>
        <v>339292.29496712628</v>
      </c>
      <c r="N47" s="11">
        <f t="shared" si="16"/>
        <v>321240.38523949112</v>
      </c>
      <c r="O47" s="11">
        <f t="shared" si="16"/>
        <v>306802.68312881584</v>
      </c>
      <c r="P47" s="11">
        <f t="shared" si="16"/>
        <v>294468.80145143624</v>
      </c>
      <c r="Q47" s="11">
        <f t="shared" si="16"/>
        <v>279228.19243758626</v>
      </c>
      <c r="R47" s="11">
        <f t="shared" si="16"/>
        <v>257119.87278100604</v>
      </c>
      <c r="S47" s="11">
        <f t="shared" si="16"/>
        <v>228835.06743262496</v>
      </c>
      <c r="T47" s="11">
        <f t="shared" si="16"/>
        <v>197638.31105200874</v>
      </c>
      <c r="U47" s="11">
        <f t="shared" si="16"/>
        <v>168687.78632769288</v>
      </c>
      <c r="V47" s="11">
        <f t="shared" si="16"/>
        <v>145302.51732132849</v>
      </c>
      <c r="W47" s="11">
        <f t="shared" si="16"/>
        <v>128646.82076773631</v>
      </c>
      <c r="X47" s="11">
        <f t="shared" si="16"/>
        <v>117605.34081886678</v>
      </c>
    </row>
    <row r="48" spans="1:24" ht="15.75">
      <c r="B48" s="10" t="s">
        <v>16</v>
      </c>
      <c r="C48" s="9"/>
      <c r="D48" s="11">
        <f t="shared" ref="D48:X48" si="17">+D23/D36</f>
        <v>0</v>
      </c>
      <c r="E48" s="11">
        <f t="shared" si="17"/>
        <v>0</v>
      </c>
      <c r="F48" s="11">
        <f t="shared" si="17"/>
        <v>0</v>
      </c>
      <c r="G48" s="11">
        <f t="shared" si="17"/>
        <v>0</v>
      </c>
      <c r="H48" s="11">
        <f t="shared" si="17"/>
        <v>0</v>
      </c>
      <c r="I48" s="11">
        <f t="shared" si="17"/>
        <v>0</v>
      </c>
      <c r="J48" s="11">
        <f t="shared" si="17"/>
        <v>0</v>
      </c>
      <c r="K48" s="11">
        <f t="shared" si="17"/>
        <v>0</v>
      </c>
      <c r="L48" s="11">
        <f t="shared" si="17"/>
        <v>0</v>
      </c>
      <c r="M48" s="11">
        <f t="shared" si="17"/>
        <v>0</v>
      </c>
      <c r="N48" s="11">
        <f t="shared" si="17"/>
        <v>0</v>
      </c>
      <c r="O48" s="11">
        <f t="shared" si="17"/>
        <v>0</v>
      </c>
      <c r="P48" s="11">
        <f t="shared" si="17"/>
        <v>0</v>
      </c>
      <c r="Q48" s="11">
        <f t="shared" si="17"/>
        <v>0</v>
      </c>
      <c r="R48" s="11">
        <f t="shared" si="17"/>
        <v>0</v>
      </c>
      <c r="S48" s="11">
        <f t="shared" si="17"/>
        <v>0</v>
      </c>
      <c r="T48" s="11">
        <f t="shared" si="17"/>
        <v>0</v>
      </c>
      <c r="U48" s="11">
        <f t="shared" si="17"/>
        <v>0</v>
      </c>
      <c r="V48" s="11">
        <f t="shared" si="17"/>
        <v>0</v>
      </c>
      <c r="W48" s="11">
        <f t="shared" si="17"/>
        <v>0</v>
      </c>
      <c r="X48" s="11">
        <f t="shared" si="17"/>
        <v>0</v>
      </c>
    </row>
    <row r="49" spans="2:24" ht="15.75">
      <c r="B49" s="20"/>
      <c r="C49" s="9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</row>
    <row r="50" spans="2:24" ht="15.75">
      <c r="B50" s="9" t="s">
        <v>8</v>
      </c>
      <c r="C50" s="9"/>
      <c r="D50" s="11">
        <f>+D35/D36</f>
        <v>45295.51499936192</v>
      </c>
      <c r="E50" s="11">
        <f t="shared" ref="E50:X50" si="18">+E35/E36</f>
        <v>43264.990112875807</v>
      </c>
      <c r="F50" s="11">
        <f t="shared" si="18"/>
        <v>42397.273484572121</v>
      </c>
      <c r="G50" s="11">
        <f t="shared" si="18"/>
        <v>40754.51382689616</v>
      </c>
      <c r="H50" s="11">
        <f t="shared" si="18"/>
        <v>42054.726341809241</v>
      </c>
      <c r="I50" s="11">
        <f t="shared" si="18"/>
        <v>43271.61917035919</v>
      </c>
      <c r="J50" s="11">
        <f t="shared" si="18"/>
        <v>43484.756789051273</v>
      </c>
      <c r="K50" s="11">
        <f t="shared" si="18"/>
        <v>44756.764711376287</v>
      </c>
      <c r="L50" s="11">
        <f t="shared" si="18"/>
        <v>43111.058956128923</v>
      </c>
      <c r="M50" s="11">
        <f t="shared" si="18"/>
        <v>42802.878394189756</v>
      </c>
      <c r="N50" s="11">
        <f t="shared" si="18"/>
        <v>45871.414064881981</v>
      </c>
      <c r="O50" s="11">
        <f t="shared" si="18"/>
        <v>44790.424602814026</v>
      </c>
      <c r="P50" s="11">
        <f t="shared" si="18"/>
        <v>44396.689194256069</v>
      </c>
      <c r="Q50" s="11">
        <f t="shared" si="18"/>
        <v>46226.392801408103</v>
      </c>
      <c r="R50" s="11">
        <f t="shared" si="18"/>
        <v>47089.085011426054</v>
      </c>
      <c r="S50" s="11">
        <f t="shared" si="18"/>
        <v>44384.745171733921</v>
      </c>
      <c r="T50" s="11">
        <f t="shared" si="18"/>
        <v>42573.636524162364</v>
      </c>
      <c r="U50" s="11">
        <f t="shared" si="18"/>
        <v>37903.307497378337</v>
      </c>
      <c r="V50" s="11">
        <f t="shared" si="18"/>
        <v>34098.767380131845</v>
      </c>
      <c r="W50" s="11">
        <f t="shared" si="18"/>
        <v>30009.738836974197</v>
      </c>
      <c r="X50" s="11">
        <f t="shared" si="18"/>
        <v>28118.063821695159</v>
      </c>
    </row>
    <row r="51" spans="2:24" ht="15.75">
      <c r="B51" s="9"/>
      <c r="C51" s="9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</row>
    <row r="52" spans="2:24" ht="30">
      <c r="B52" s="28" t="s">
        <v>34</v>
      </c>
      <c r="C52" s="1"/>
      <c r="D52" s="34">
        <v>1990</v>
      </c>
      <c r="E52" s="34">
        <v>1991</v>
      </c>
      <c r="F52" s="34">
        <v>1992</v>
      </c>
      <c r="G52" s="34">
        <v>1993</v>
      </c>
      <c r="H52" s="34">
        <v>1994</v>
      </c>
      <c r="I52" s="34">
        <v>1995</v>
      </c>
      <c r="J52" s="34">
        <v>1996</v>
      </c>
      <c r="K52" s="34">
        <v>1997</v>
      </c>
      <c r="L52" s="34">
        <v>1998</v>
      </c>
      <c r="M52" s="34">
        <v>1999</v>
      </c>
      <c r="N52" s="34">
        <v>2000</v>
      </c>
      <c r="O52" s="34">
        <v>2001</v>
      </c>
      <c r="P52" s="34">
        <v>2002</v>
      </c>
      <c r="Q52" s="34">
        <v>2003</v>
      </c>
      <c r="R52" s="34">
        <v>2004</v>
      </c>
      <c r="S52" s="34">
        <v>2005</v>
      </c>
      <c r="T52" s="34">
        <v>2006</v>
      </c>
      <c r="U52" s="34">
        <v>2007</v>
      </c>
      <c r="V52" s="34">
        <v>2008</v>
      </c>
      <c r="W52" s="34">
        <v>2009</v>
      </c>
      <c r="X52" s="34">
        <v>2010</v>
      </c>
    </row>
    <row r="53" spans="2:24" ht="16.5">
      <c r="B53" s="23" t="s">
        <v>28</v>
      </c>
      <c r="C53" s="7"/>
      <c r="D53" s="32">
        <f>IFERROR(((D39/$D39)-1)*100,0)</f>
        <v>0</v>
      </c>
      <c r="E53" s="32">
        <f>IFERROR(((E39/$D39)-1)*100,0)</f>
        <v>-3.1057250636341682</v>
      </c>
      <c r="F53" s="32">
        <f>IFERROR(((F39/$D39)-1)*100,0)</f>
        <v>-6.2583917771225632</v>
      </c>
      <c r="G53" s="32">
        <f>IFERROR(((G39/$D39)-1)*100,0)</f>
        <v>-8.8958184433688192</v>
      </c>
      <c r="H53" s="32">
        <f t="shared" ref="H53:X53" si="19">IFERROR(((H39/$D39)-1)*100,0)</f>
        <v>-11.169699013258471</v>
      </c>
      <c r="I53" s="32">
        <f t="shared" si="19"/>
        <v>-13.85028488905612</v>
      </c>
      <c r="J53" s="32">
        <f t="shared" si="19"/>
        <v>-16.216682494591971</v>
      </c>
      <c r="K53" s="32">
        <f t="shared" si="19"/>
        <v>-18.517143085966957</v>
      </c>
      <c r="L53" s="32">
        <f t="shared" si="19"/>
        <v>-20.689811294528383</v>
      </c>
      <c r="M53" s="32">
        <f t="shared" si="19"/>
        <v>-22.56064967221031</v>
      </c>
      <c r="N53" s="32">
        <f t="shared" si="19"/>
        <v>-24.128366879784124</v>
      </c>
      <c r="O53" s="32">
        <f t="shared" si="19"/>
        <v>-25.482389637644388</v>
      </c>
      <c r="P53" s="32">
        <f t="shared" si="19"/>
        <v>-25.980437533073896</v>
      </c>
      <c r="Q53" s="32">
        <f t="shared" si="19"/>
        <v>-26.982047326265945</v>
      </c>
      <c r="R53" s="32">
        <f t="shared" si="19"/>
        <v>-29.150805196496698</v>
      </c>
      <c r="S53" s="32">
        <f t="shared" si="19"/>
        <v>-32.343631131144022</v>
      </c>
      <c r="T53" s="32">
        <f t="shared" si="19"/>
        <v>-36.075614991277341</v>
      </c>
      <c r="U53" s="32">
        <f t="shared" si="19"/>
        <v>-39.434961916074819</v>
      </c>
      <c r="V53" s="32">
        <f t="shared" si="19"/>
        <v>-42.247288397655247</v>
      </c>
      <c r="W53" s="32">
        <f t="shared" si="19"/>
        <v>-44.149430854591373</v>
      </c>
      <c r="X53" s="32">
        <f t="shared" si="19"/>
        <v>-45.190977433003113</v>
      </c>
    </row>
    <row r="54" spans="2:24" ht="15.75">
      <c r="B54" s="20" t="s">
        <v>5</v>
      </c>
      <c r="C54" s="7"/>
      <c r="D54" s="32">
        <f t="shared" ref="D54:E60" si="20">IFERROR(((D40/$D40)-1)*100,0)</f>
        <v>0</v>
      </c>
      <c r="E54" s="32">
        <f t="shared" si="20"/>
        <v>-2.5731884861626919</v>
      </c>
      <c r="F54" s="32">
        <f t="shared" ref="F54:I54" si="21">IFERROR(((F40/$D40)-1)*100,0)</f>
        <v>-4.1657062154167424</v>
      </c>
      <c r="G54" s="32">
        <f t="shared" si="21"/>
        <v>-7.9047129470302231</v>
      </c>
      <c r="H54" s="32">
        <f t="shared" si="21"/>
        <v>-10.756795338938829</v>
      </c>
      <c r="I54" s="32">
        <f t="shared" si="21"/>
        <v>-13.205830967764099</v>
      </c>
      <c r="J54" s="32">
        <f t="shared" ref="J54:X54" si="22">IFERROR(((J40/$D40)-1)*100,0)</f>
        <v>-15.583171470112234</v>
      </c>
      <c r="K54" s="32">
        <f t="shared" si="22"/>
        <v>-17.866935967379405</v>
      </c>
      <c r="L54" s="32">
        <f t="shared" si="22"/>
        <v>-20.089776225019364</v>
      </c>
      <c r="M54" s="32">
        <f t="shared" si="22"/>
        <v>-21.943926849579466</v>
      </c>
      <c r="N54" s="32">
        <f t="shared" si="22"/>
        <v>-23.278918437366514</v>
      </c>
      <c r="O54" s="32">
        <f t="shared" si="22"/>
        <v>-24.028065504056283</v>
      </c>
      <c r="P54" s="32">
        <f t="shared" si="22"/>
        <v>-24.274332296120736</v>
      </c>
      <c r="Q54" s="32">
        <f t="shared" si="22"/>
        <v>-25.12804025682739</v>
      </c>
      <c r="R54" s="32">
        <f t="shared" si="22"/>
        <v>-28.116553915803689</v>
      </c>
      <c r="S54" s="32">
        <f t="shared" si="22"/>
        <v>-32.7347028668989</v>
      </c>
      <c r="T54" s="32">
        <f t="shared" si="22"/>
        <v>-38.393410412565444</v>
      </c>
      <c r="U54" s="32">
        <f t="shared" si="22"/>
        <v>-42.658995898974069</v>
      </c>
      <c r="V54" s="32">
        <f t="shared" si="22"/>
        <v>-46.398091299922363</v>
      </c>
      <c r="W54" s="32">
        <f t="shared" si="22"/>
        <v>-49.424175417300866</v>
      </c>
      <c r="X54" s="39">
        <f t="shared" si="22"/>
        <v>-50.559950988258365</v>
      </c>
    </row>
    <row r="55" spans="2:24" ht="15.75">
      <c r="B55" s="20" t="s">
        <v>38</v>
      </c>
      <c r="C55" s="7"/>
      <c r="D55" s="32">
        <f t="shared" si="20"/>
        <v>0</v>
      </c>
      <c r="E55" s="32">
        <f t="shared" si="20"/>
        <v>3.8805109237292745</v>
      </c>
      <c r="F55" s="32">
        <f t="shared" ref="F55:I55" si="23">IFERROR(((F41/$D41)-1)*100,0)</f>
        <v>5.6486082888725475</v>
      </c>
      <c r="G55" s="32">
        <f t="shared" si="23"/>
        <v>9.8897571753927984</v>
      </c>
      <c r="H55" s="32">
        <f t="shared" si="23"/>
        <v>14.170618220856035</v>
      </c>
      <c r="I55" s="32">
        <f t="shared" si="23"/>
        <v>15.732637217184454</v>
      </c>
      <c r="J55" s="32">
        <f t="shared" ref="J55:X55" si="24">IFERROR(((J41/$D41)-1)*100,0)</f>
        <v>18.239803628960537</v>
      </c>
      <c r="K55" s="32">
        <f t="shared" si="24"/>
        <v>20.707842457395365</v>
      </c>
      <c r="L55" s="32">
        <f t="shared" si="24"/>
        <v>22.984254575877184</v>
      </c>
      <c r="M55" s="32">
        <f t="shared" si="24"/>
        <v>25.086640521644622</v>
      </c>
      <c r="N55" s="32">
        <f t="shared" si="24"/>
        <v>27.178889265481509</v>
      </c>
      <c r="O55" s="32">
        <f t="shared" si="24"/>
        <v>28.222416612486146</v>
      </c>
      <c r="P55" s="32">
        <f t="shared" si="24"/>
        <v>31.593846578405561</v>
      </c>
      <c r="Q55" s="32">
        <f t="shared" si="24"/>
        <v>34.518448059642992</v>
      </c>
      <c r="R55" s="32">
        <f t="shared" si="24"/>
        <v>36.948532866304127</v>
      </c>
      <c r="S55" s="32">
        <f t="shared" si="24"/>
        <v>38.846713308559934</v>
      </c>
      <c r="T55" s="32">
        <f t="shared" si="24"/>
        <v>40.441207308514507</v>
      </c>
      <c r="U55" s="32">
        <f t="shared" si="24"/>
        <v>41.695654268673657</v>
      </c>
      <c r="V55" s="32">
        <f t="shared" si="24"/>
        <v>42.493640615064891</v>
      </c>
      <c r="W55" s="32">
        <f t="shared" si="24"/>
        <v>43.724390966406368</v>
      </c>
      <c r="X55" s="32">
        <f t="shared" si="24"/>
        <v>44.873056018115378</v>
      </c>
    </row>
    <row r="56" spans="2:24" ht="15.75">
      <c r="B56" s="20" t="s">
        <v>10</v>
      </c>
      <c r="C56" s="9"/>
      <c r="D56" s="32">
        <f t="shared" si="20"/>
        <v>0</v>
      </c>
      <c r="E56" s="32">
        <f t="shared" si="20"/>
        <v>-6.0464506620750864</v>
      </c>
      <c r="F56" s="32">
        <f t="shared" ref="F56:I56" si="25">IFERROR(((F42/$D42)-1)*100,0)</f>
        <v>-11.587294121955017</v>
      </c>
      <c r="G56" s="32">
        <f t="shared" si="25"/>
        <v>-16.685375531731683</v>
      </c>
      <c r="H56" s="32">
        <f t="shared" si="25"/>
        <v>-21.43014593204985</v>
      </c>
      <c r="I56" s="32">
        <f t="shared" si="25"/>
        <v>-25.87201759293195</v>
      </c>
      <c r="J56" s="32">
        <f t="shared" ref="J56:X56" si="26">IFERROR(((J42/$D42)-1)*100,0)</f>
        <v>-30.187590670045306</v>
      </c>
      <c r="K56" s="32">
        <f t="shared" si="26"/>
        <v>-34.402533615639918</v>
      </c>
      <c r="L56" s="32">
        <f t="shared" si="26"/>
        <v>-38.343861241511824</v>
      </c>
      <c r="M56" s="32">
        <f t="shared" si="26"/>
        <v>-41.810633048494353</v>
      </c>
      <c r="N56" s="32">
        <f t="shared" si="26"/>
        <v>-44.90657485117687</v>
      </c>
      <c r="O56" s="32">
        <f t="shared" si="26"/>
        <v>-47.382672182346774</v>
      </c>
      <c r="P56" s="32">
        <f t="shared" si="26"/>
        <v>-49.497959730892582</v>
      </c>
      <c r="Q56" s="32">
        <f t="shared" si="26"/>
        <v>-52.111757343235254</v>
      </c>
      <c r="R56" s="32">
        <f t="shared" si="26"/>
        <v>-55.903382276252309</v>
      </c>
      <c r="S56" s="32">
        <f t="shared" si="26"/>
        <v>-60.754287946622235</v>
      </c>
      <c r="T56" s="32">
        <f t="shared" si="26"/>
        <v>-66.104599555980428</v>
      </c>
      <c r="U56" s="32">
        <f t="shared" si="26"/>
        <v>-71.069677548055282</v>
      </c>
      <c r="V56" s="32">
        <f t="shared" si="26"/>
        <v>-75.080302073445282</v>
      </c>
      <c r="W56" s="32">
        <f t="shared" si="26"/>
        <v>-77.936790278353698</v>
      </c>
      <c r="X56" s="32">
        <f t="shared" si="26"/>
        <v>-79.830428117947761</v>
      </c>
    </row>
    <row r="57" spans="2:24" ht="15.75">
      <c r="B57" s="26" t="s">
        <v>32</v>
      </c>
      <c r="C57" s="9"/>
      <c r="D57" s="32">
        <f t="shared" si="20"/>
        <v>0</v>
      </c>
      <c r="E57" s="32">
        <f t="shared" si="20"/>
        <v>0</v>
      </c>
      <c r="F57" s="32">
        <f t="shared" ref="F57:I57" si="27">IFERROR(((F43/$D43)-1)*100,0)</f>
        <v>0</v>
      </c>
      <c r="G57" s="32">
        <f t="shared" si="27"/>
        <v>0</v>
      </c>
      <c r="H57" s="32">
        <f t="shared" si="27"/>
        <v>0</v>
      </c>
      <c r="I57" s="32">
        <f t="shared" si="27"/>
        <v>0</v>
      </c>
      <c r="J57" s="32">
        <f t="shared" ref="J57:X57" si="28">IFERROR(((J43/$D43)-1)*100,0)</f>
        <v>0</v>
      </c>
      <c r="K57" s="32">
        <f t="shared" si="28"/>
        <v>0</v>
      </c>
      <c r="L57" s="32">
        <f t="shared" si="28"/>
        <v>0</v>
      </c>
      <c r="M57" s="32">
        <f t="shared" si="28"/>
        <v>0</v>
      </c>
      <c r="N57" s="32">
        <f t="shared" si="28"/>
        <v>0</v>
      </c>
      <c r="O57" s="32">
        <f t="shared" si="28"/>
        <v>0</v>
      </c>
      <c r="P57" s="32">
        <f t="shared" si="28"/>
        <v>0</v>
      </c>
      <c r="Q57" s="32">
        <f t="shared" si="28"/>
        <v>0</v>
      </c>
      <c r="R57" s="32">
        <f t="shared" si="28"/>
        <v>0</v>
      </c>
      <c r="S57" s="32">
        <f t="shared" si="28"/>
        <v>0</v>
      </c>
      <c r="T57" s="32">
        <f t="shared" si="28"/>
        <v>0</v>
      </c>
      <c r="U57" s="32">
        <f t="shared" si="28"/>
        <v>0</v>
      </c>
      <c r="V57" s="32">
        <f t="shared" si="28"/>
        <v>0</v>
      </c>
      <c r="W57" s="32">
        <f t="shared" si="28"/>
        <v>0</v>
      </c>
      <c r="X57" s="32">
        <f t="shared" si="28"/>
        <v>0</v>
      </c>
    </row>
    <row r="58" spans="2:24" ht="15.75">
      <c r="B58" s="26" t="s">
        <v>33</v>
      </c>
      <c r="C58" s="9"/>
      <c r="D58" s="32">
        <f t="shared" si="20"/>
        <v>0</v>
      </c>
      <c r="E58" s="32">
        <f t="shared" si="20"/>
        <v>-6.0464506620750864</v>
      </c>
      <c r="F58" s="32">
        <f t="shared" ref="F58:I58" si="29">IFERROR(((F44/$D44)-1)*100,0)</f>
        <v>-11.587294121955017</v>
      </c>
      <c r="G58" s="32">
        <f t="shared" si="29"/>
        <v>-16.685375531731683</v>
      </c>
      <c r="H58" s="32">
        <f t="shared" si="29"/>
        <v>-21.43014593204985</v>
      </c>
      <c r="I58" s="32">
        <f t="shared" si="29"/>
        <v>-25.87201759293195</v>
      </c>
      <c r="J58" s="32">
        <f t="shared" ref="J58:X58" si="30">IFERROR(((J44/$D44)-1)*100,0)</f>
        <v>-30.187590670045306</v>
      </c>
      <c r="K58" s="32">
        <f t="shared" si="30"/>
        <v>-34.402533615639918</v>
      </c>
      <c r="L58" s="32">
        <f t="shared" si="30"/>
        <v>-38.343861241511824</v>
      </c>
      <c r="M58" s="32">
        <f t="shared" si="30"/>
        <v>-41.810633048494353</v>
      </c>
      <c r="N58" s="32">
        <f t="shared" si="30"/>
        <v>-44.90657485117687</v>
      </c>
      <c r="O58" s="32">
        <f t="shared" si="30"/>
        <v>-47.382672182346774</v>
      </c>
      <c r="P58" s="32">
        <f t="shared" si="30"/>
        <v>-49.497959730892582</v>
      </c>
      <c r="Q58" s="32">
        <f t="shared" si="30"/>
        <v>-52.111757343235254</v>
      </c>
      <c r="R58" s="32">
        <f t="shared" si="30"/>
        <v>-55.903382276252309</v>
      </c>
      <c r="S58" s="32">
        <f t="shared" si="30"/>
        <v>-60.754287946622235</v>
      </c>
      <c r="T58" s="32">
        <f t="shared" si="30"/>
        <v>-66.104599555980428</v>
      </c>
      <c r="U58" s="32">
        <f t="shared" si="30"/>
        <v>-71.069677548055282</v>
      </c>
      <c r="V58" s="32">
        <f t="shared" si="30"/>
        <v>-75.080302073445282</v>
      </c>
      <c r="W58" s="32">
        <f t="shared" si="30"/>
        <v>-77.936790278353698</v>
      </c>
      <c r="X58" s="32">
        <f t="shared" si="30"/>
        <v>-79.830428117947761</v>
      </c>
    </row>
    <row r="59" spans="2:24" ht="15.75">
      <c r="B59" s="10" t="s">
        <v>31</v>
      </c>
      <c r="C59" s="9"/>
      <c r="D59" s="32">
        <f t="shared" si="20"/>
        <v>0</v>
      </c>
      <c r="E59" s="32">
        <f t="shared" si="20"/>
        <v>0</v>
      </c>
      <c r="F59" s="32">
        <f t="shared" ref="F59:I59" si="31">IFERROR(((F45/$D45)-1)*100,0)</f>
        <v>0</v>
      </c>
      <c r="G59" s="32">
        <f t="shared" si="31"/>
        <v>0</v>
      </c>
      <c r="H59" s="32">
        <f t="shared" si="31"/>
        <v>0</v>
      </c>
      <c r="I59" s="32">
        <f t="shared" si="31"/>
        <v>0</v>
      </c>
      <c r="J59" s="32">
        <f t="shared" ref="J59:X59" si="32">IFERROR(((J45/$D45)-1)*100,0)</f>
        <v>0</v>
      </c>
      <c r="K59" s="32">
        <f t="shared" si="32"/>
        <v>0</v>
      </c>
      <c r="L59" s="32">
        <f t="shared" si="32"/>
        <v>0</v>
      </c>
      <c r="M59" s="32">
        <f t="shared" si="32"/>
        <v>0</v>
      </c>
      <c r="N59" s="32">
        <f t="shared" si="32"/>
        <v>0</v>
      </c>
      <c r="O59" s="32">
        <f t="shared" si="32"/>
        <v>0</v>
      </c>
      <c r="P59" s="32">
        <f t="shared" si="32"/>
        <v>0</v>
      </c>
      <c r="Q59" s="32">
        <f t="shared" si="32"/>
        <v>0</v>
      </c>
      <c r="R59" s="32">
        <f t="shared" si="32"/>
        <v>0</v>
      </c>
      <c r="S59" s="32">
        <f t="shared" si="32"/>
        <v>0</v>
      </c>
      <c r="T59" s="32">
        <f t="shared" si="32"/>
        <v>0</v>
      </c>
      <c r="U59" s="32">
        <f t="shared" si="32"/>
        <v>0</v>
      </c>
      <c r="V59" s="32">
        <f t="shared" si="32"/>
        <v>0</v>
      </c>
      <c r="W59" s="32">
        <f t="shared" si="32"/>
        <v>0</v>
      </c>
      <c r="X59" s="32">
        <f t="shared" si="32"/>
        <v>0</v>
      </c>
    </row>
    <row r="60" spans="2:24" ht="15.75">
      <c r="B60" s="10" t="s">
        <v>11</v>
      </c>
      <c r="D60" s="32">
        <f t="shared" si="20"/>
        <v>0</v>
      </c>
      <c r="E60" s="32">
        <f t="shared" si="20"/>
        <v>0</v>
      </c>
      <c r="F60" s="32">
        <f t="shared" ref="F60:I60" si="33">IFERROR(((F46/$D46)-1)*100,0)</f>
        <v>0</v>
      </c>
      <c r="G60" s="32">
        <f t="shared" si="33"/>
        <v>0</v>
      </c>
      <c r="H60" s="32">
        <f t="shared" si="33"/>
        <v>0</v>
      </c>
      <c r="I60" s="32">
        <f t="shared" si="33"/>
        <v>0</v>
      </c>
      <c r="J60" s="32">
        <f t="shared" ref="J60:X60" si="34">IFERROR(((J46/$D46)-1)*100,0)</f>
        <v>0</v>
      </c>
      <c r="K60" s="32">
        <f t="shared" si="34"/>
        <v>0</v>
      </c>
      <c r="L60" s="32">
        <f t="shared" si="34"/>
        <v>0</v>
      </c>
      <c r="M60" s="32">
        <f t="shared" si="34"/>
        <v>0</v>
      </c>
      <c r="N60" s="32">
        <f t="shared" si="34"/>
        <v>0</v>
      </c>
      <c r="O60" s="32">
        <f t="shared" si="34"/>
        <v>0</v>
      </c>
      <c r="P60" s="32">
        <f t="shared" si="34"/>
        <v>0</v>
      </c>
      <c r="Q60" s="32">
        <f t="shared" si="34"/>
        <v>0</v>
      </c>
      <c r="R60" s="32">
        <f t="shared" si="34"/>
        <v>0</v>
      </c>
      <c r="S60" s="32">
        <f t="shared" si="34"/>
        <v>0</v>
      </c>
      <c r="T60" s="32">
        <f t="shared" si="34"/>
        <v>0</v>
      </c>
      <c r="U60" s="32">
        <f t="shared" si="34"/>
        <v>0</v>
      </c>
      <c r="V60" s="32">
        <f t="shared" si="34"/>
        <v>0</v>
      </c>
      <c r="W60" s="32">
        <f t="shared" si="34"/>
        <v>0</v>
      </c>
      <c r="X60" s="32">
        <f t="shared" si="34"/>
        <v>0</v>
      </c>
    </row>
    <row r="61" spans="2:24" ht="15.75">
      <c r="B61" s="10" t="s">
        <v>12</v>
      </c>
      <c r="C61" s="9"/>
      <c r="D61" s="32">
        <f t="shared" ref="D61:E62" si="35">IFERROR(((D47/$D47)-1)*100,0)</f>
        <v>0</v>
      </c>
      <c r="E61" s="32">
        <f t="shared" si="35"/>
        <v>-6.0464506620750864</v>
      </c>
      <c r="F61" s="32">
        <f t="shared" ref="F61:I61" si="36">IFERROR(((F47/$D47)-1)*100,0)</f>
        <v>-11.587294121955017</v>
      </c>
      <c r="G61" s="32">
        <f t="shared" si="36"/>
        <v>-16.685375531731683</v>
      </c>
      <c r="H61" s="32">
        <f t="shared" si="36"/>
        <v>-21.43014593204985</v>
      </c>
      <c r="I61" s="32">
        <f t="shared" si="36"/>
        <v>-25.87201759293195</v>
      </c>
      <c r="J61" s="32">
        <f t="shared" ref="J61:X61" si="37">IFERROR(((J47/$D47)-1)*100,0)</f>
        <v>-30.187590670045306</v>
      </c>
      <c r="K61" s="32">
        <f t="shared" si="37"/>
        <v>-34.402533615639918</v>
      </c>
      <c r="L61" s="32">
        <f t="shared" si="37"/>
        <v>-38.343861241511824</v>
      </c>
      <c r="M61" s="32">
        <f t="shared" si="37"/>
        <v>-41.810633048494353</v>
      </c>
      <c r="N61" s="32">
        <f t="shared" si="37"/>
        <v>-44.90657485117687</v>
      </c>
      <c r="O61" s="32">
        <f t="shared" si="37"/>
        <v>-47.382672182346774</v>
      </c>
      <c r="P61" s="32">
        <f t="shared" si="37"/>
        <v>-49.497959730892582</v>
      </c>
      <c r="Q61" s="32">
        <f t="shared" si="37"/>
        <v>-52.111757343235254</v>
      </c>
      <c r="R61" s="32">
        <f t="shared" si="37"/>
        <v>-55.903382276252309</v>
      </c>
      <c r="S61" s="32">
        <f t="shared" si="37"/>
        <v>-60.754287946622235</v>
      </c>
      <c r="T61" s="32">
        <f t="shared" si="37"/>
        <v>-66.104599555980428</v>
      </c>
      <c r="U61" s="32">
        <f t="shared" si="37"/>
        <v>-71.069677548055282</v>
      </c>
      <c r="V61" s="32">
        <f t="shared" si="37"/>
        <v>-75.080302073445282</v>
      </c>
      <c r="W61" s="32">
        <f t="shared" si="37"/>
        <v>-77.936790278353698</v>
      </c>
      <c r="X61" s="32">
        <f t="shared" si="37"/>
        <v>-79.830428117947761</v>
      </c>
    </row>
    <row r="62" spans="2:24" ht="15.75">
      <c r="B62" s="10" t="s">
        <v>16</v>
      </c>
      <c r="C62" s="9"/>
      <c r="D62" s="32">
        <f t="shared" si="35"/>
        <v>0</v>
      </c>
      <c r="E62" s="32">
        <f t="shared" si="35"/>
        <v>0</v>
      </c>
      <c r="F62" s="32">
        <f t="shared" ref="F62:I62" si="38">IFERROR(((F48/$D48)-1)*100,0)</f>
        <v>0</v>
      </c>
      <c r="G62" s="32">
        <f t="shared" si="38"/>
        <v>0</v>
      </c>
      <c r="H62" s="32">
        <f t="shared" si="38"/>
        <v>0</v>
      </c>
      <c r="I62" s="32">
        <f t="shared" si="38"/>
        <v>0</v>
      </c>
      <c r="J62" s="32">
        <f t="shared" ref="J62:X62" si="39">IFERROR(((J48/$D48)-1)*100,0)</f>
        <v>0</v>
      </c>
      <c r="K62" s="32">
        <f t="shared" si="39"/>
        <v>0</v>
      </c>
      <c r="L62" s="32">
        <f t="shared" si="39"/>
        <v>0</v>
      </c>
      <c r="M62" s="32">
        <f t="shared" si="39"/>
        <v>0</v>
      </c>
      <c r="N62" s="32">
        <f t="shared" si="39"/>
        <v>0</v>
      </c>
      <c r="O62" s="32">
        <f t="shared" si="39"/>
        <v>0</v>
      </c>
      <c r="P62" s="32">
        <f t="shared" si="39"/>
        <v>0</v>
      </c>
      <c r="Q62" s="32">
        <f t="shared" si="39"/>
        <v>0</v>
      </c>
      <c r="R62" s="32">
        <f t="shared" si="39"/>
        <v>0</v>
      </c>
      <c r="S62" s="32">
        <f t="shared" si="39"/>
        <v>0</v>
      </c>
      <c r="T62" s="32">
        <f t="shared" si="39"/>
        <v>0</v>
      </c>
      <c r="U62" s="32">
        <f t="shared" si="39"/>
        <v>0</v>
      </c>
      <c r="V62" s="32">
        <f t="shared" si="39"/>
        <v>0</v>
      </c>
      <c r="W62" s="32">
        <f t="shared" si="39"/>
        <v>0</v>
      </c>
      <c r="X62" s="32">
        <f t="shared" si="39"/>
        <v>0</v>
      </c>
    </row>
    <row r="63" spans="2:24" ht="15.75">
      <c r="C63" s="9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</row>
    <row r="64" spans="2:24" ht="15.75">
      <c r="B64" s="9" t="s">
        <v>8</v>
      </c>
      <c r="C64" s="9"/>
      <c r="D64" s="32">
        <f t="shared" ref="D64:E64" si="40">IFERROR(((D50/$D50)-1)*100,0)</f>
        <v>0</v>
      </c>
      <c r="E64" s="32">
        <f t="shared" si="40"/>
        <v>-4.4828387236897864</v>
      </c>
      <c r="F64" s="32">
        <f t="shared" ref="F64:I64" si="41">IFERROR(((F50/$D50)-1)*100,0)</f>
        <v>-6.3985176343190453</v>
      </c>
      <c r="G64" s="32">
        <f t="shared" si="41"/>
        <v>-10.025277717958891</v>
      </c>
      <c r="H64" s="32">
        <f t="shared" si="41"/>
        <v>-7.1547672161323961</v>
      </c>
      <c r="I64" s="32">
        <f t="shared" si="41"/>
        <v>-4.4682035937360194</v>
      </c>
      <c r="J64" s="32">
        <f t="shared" ref="J64:X64" si="42">IFERROR(((J50/$D50)-1)*100,0)</f>
        <v>-3.9976545367375937</v>
      </c>
      <c r="K64" s="32">
        <f t="shared" si="42"/>
        <v>-1.1894119936448955</v>
      </c>
      <c r="L64" s="32">
        <f t="shared" si="42"/>
        <v>-4.8226762478884915</v>
      </c>
      <c r="M64" s="32">
        <f t="shared" si="42"/>
        <v>-5.503053901047994</v>
      </c>
      <c r="N64" s="32">
        <f t="shared" si="42"/>
        <v>1.2714262450226554</v>
      </c>
      <c r="O64" s="32">
        <f t="shared" si="42"/>
        <v>-1.1151002401783239</v>
      </c>
      <c r="P64" s="32">
        <f t="shared" si="42"/>
        <v>-1.9843593899274814</v>
      </c>
      <c r="Q64" s="32">
        <f t="shared" si="42"/>
        <v>2.0551213559649284</v>
      </c>
      <c r="R64" s="32">
        <f t="shared" si="42"/>
        <v>3.9597077372658163</v>
      </c>
      <c r="S64" s="32">
        <f t="shared" si="42"/>
        <v>-2.0107284962778915</v>
      </c>
      <c r="T64" s="32">
        <f t="shared" si="42"/>
        <v>-6.0091567018012659</v>
      </c>
      <c r="U64" s="32">
        <f t="shared" si="42"/>
        <v>-16.319954640294331</v>
      </c>
      <c r="V64" s="32">
        <f t="shared" si="42"/>
        <v>-24.719329539332545</v>
      </c>
      <c r="W64" s="32">
        <f t="shared" si="42"/>
        <v>-33.746776391885724</v>
      </c>
      <c r="X64" s="32">
        <f t="shared" si="42"/>
        <v>-37.923072908893388</v>
      </c>
    </row>
    <row r="65" spans="1:24" ht="15.75">
      <c r="C65" s="9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</row>
    <row r="66" spans="1:24">
      <c r="B66" s="1" t="s">
        <v>36</v>
      </c>
      <c r="C66" s="1"/>
      <c r="D66" s="1">
        <v>1990</v>
      </c>
      <c r="E66" s="1">
        <v>1991</v>
      </c>
      <c r="F66" s="1">
        <v>1992</v>
      </c>
      <c r="G66" s="1">
        <v>1993</v>
      </c>
      <c r="H66" s="1">
        <v>1994</v>
      </c>
      <c r="I66" s="1">
        <v>1995</v>
      </c>
      <c r="J66" s="1">
        <v>1996</v>
      </c>
      <c r="K66" s="1">
        <v>1997</v>
      </c>
      <c r="L66" s="1">
        <v>1998</v>
      </c>
      <c r="M66" s="1">
        <v>1999</v>
      </c>
      <c r="N66" s="1">
        <v>2000</v>
      </c>
      <c r="O66" s="1">
        <v>2001</v>
      </c>
      <c r="P66" s="1">
        <v>2002</v>
      </c>
      <c r="Q66" s="1">
        <v>2003</v>
      </c>
      <c r="R66" s="1">
        <v>2004</v>
      </c>
      <c r="S66" s="1">
        <v>2005</v>
      </c>
      <c r="T66" s="1">
        <v>2006</v>
      </c>
      <c r="U66" s="1">
        <v>2007</v>
      </c>
      <c r="V66" s="1">
        <v>2008</v>
      </c>
      <c r="W66" s="1">
        <v>2009</v>
      </c>
      <c r="X66" s="1">
        <v>2010</v>
      </c>
    </row>
    <row r="67" spans="1:24" ht="15.75">
      <c r="B67" s="20" t="s">
        <v>5</v>
      </c>
      <c r="C67" s="31">
        <f>AVERAGE(D67:X67)</f>
        <v>15.890811386305543</v>
      </c>
      <c r="D67" s="30">
        <f>(D8/D7)*100</f>
        <v>16.031195697872551</v>
      </c>
      <c r="E67" s="30">
        <f t="shared" ref="E67:X67" si="43">(E8/E7)*100</f>
        <v>16.119304082968853</v>
      </c>
      <c r="F67" s="30">
        <f t="shared" si="43"/>
        <v>16.389075751456168</v>
      </c>
      <c r="G67" s="30">
        <f t="shared" si="43"/>
        <v>16.205596102964435</v>
      </c>
      <c r="H67" s="30">
        <f t="shared" si="43"/>
        <v>16.105712383438849</v>
      </c>
      <c r="I67" s="30">
        <f t="shared" si="43"/>
        <v>16.151119100024129</v>
      </c>
      <c r="J67" s="30">
        <f t="shared" si="43"/>
        <v>16.152412421112697</v>
      </c>
      <c r="K67" s="30">
        <f t="shared" si="43"/>
        <v>16.159119508561023</v>
      </c>
      <c r="L67" s="30">
        <f t="shared" si="43"/>
        <v>16.152482505808514</v>
      </c>
      <c r="M67" s="30">
        <f t="shared" si="43"/>
        <v>16.158867278523598</v>
      </c>
      <c r="N67" s="30">
        <f t="shared" si="43"/>
        <v>16.210678775481711</v>
      </c>
      <c r="O67" s="30">
        <f t="shared" si="43"/>
        <v>16.344068784922953</v>
      </c>
      <c r="P67" s="30">
        <f t="shared" si="43"/>
        <v>16.400704865762897</v>
      </c>
      <c r="Q67" s="30">
        <f t="shared" si="43"/>
        <v>16.438245595426036</v>
      </c>
      <c r="R67" s="30">
        <f t="shared" si="43"/>
        <v>16.265217901336534</v>
      </c>
      <c r="S67" s="30">
        <f t="shared" si="43"/>
        <v>15.938531139714756</v>
      </c>
      <c r="T67" s="30">
        <f t="shared" si="43"/>
        <v>15.449930317200799</v>
      </c>
      <c r="U67" s="30">
        <f t="shared" si="43"/>
        <v>15.177813592427006</v>
      </c>
      <c r="V67" s="30">
        <f t="shared" si="43"/>
        <v>14.879001596793495</v>
      </c>
      <c r="W67" s="30">
        <f t="shared" si="43"/>
        <v>14.517147342860637</v>
      </c>
      <c r="X67" s="30">
        <f t="shared" si="43"/>
        <v>14.46081436775872</v>
      </c>
    </row>
    <row r="68" spans="1:24" ht="15.75">
      <c r="B68" s="20" t="s">
        <v>38</v>
      </c>
      <c r="C68" s="31">
        <f t="shared" ref="C68:C69" si="44">AVERAGE(D68:X68)</f>
        <v>41.528411248644261</v>
      </c>
      <c r="D68" s="30">
        <f>(D9/D7)*100</f>
        <v>24.01460025119113</v>
      </c>
      <c r="E68" s="30">
        <f t="shared" ref="E68:X68" si="45">(E9/E7)*100</f>
        <v>25.746092278013155</v>
      </c>
      <c r="F68" s="30">
        <f t="shared" si="45"/>
        <v>27.064919657872643</v>
      </c>
      <c r="G68" s="30">
        <f t="shared" si="45"/>
        <v>28.966382718965754</v>
      </c>
      <c r="H68" s="30">
        <f t="shared" si="45"/>
        <v>30.865163424521562</v>
      </c>
      <c r="I68" s="30">
        <f t="shared" si="45"/>
        <v>32.260965868635225</v>
      </c>
      <c r="J68" s="30">
        <f t="shared" si="45"/>
        <v>33.890775663610398</v>
      </c>
      <c r="K68" s="30">
        <f t="shared" si="45"/>
        <v>35.574974830059993</v>
      </c>
      <c r="L68" s="30">
        <f t="shared" si="45"/>
        <v>37.238818354074319</v>
      </c>
      <c r="M68" s="30">
        <f t="shared" si="45"/>
        <v>38.790429622364329</v>
      </c>
      <c r="N68" s="30">
        <f t="shared" si="45"/>
        <v>40.254177490312472</v>
      </c>
      <c r="O68" s="30">
        <f t="shared" si="45"/>
        <v>41.321911199477768</v>
      </c>
      <c r="P68" s="30">
        <f t="shared" si="45"/>
        <v>42.693762510539479</v>
      </c>
      <c r="Q68" s="30">
        <f t="shared" si="45"/>
        <v>44.241267226395159</v>
      </c>
      <c r="R68" s="30">
        <f t="shared" si="45"/>
        <v>46.419218748958649</v>
      </c>
      <c r="S68" s="30">
        <f t="shared" si="45"/>
        <v>49.283583675027756</v>
      </c>
      <c r="T68" s="30">
        <f t="shared" si="45"/>
        <v>52.759826345586767</v>
      </c>
      <c r="U68" s="30">
        <f t="shared" si="45"/>
        <v>56.183643274160232</v>
      </c>
      <c r="V68" s="30">
        <f t="shared" si="45"/>
        <v>59.251379247251592</v>
      </c>
      <c r="W68" s="30">
        <f t="shared" si="45"/>
        <v>61.798542937281688</v>
      </c>
      <c r="X68" s="30">
        <f t="shared" si="45"/>
        <v>63.476200897229148</v>
      </c>
    </row>
    <row r="69" spans="1:24" ht="15.75">
      <c r="B69" s="20" t="s">
        <v>10</v>
      </c>
      <c r="C69" s="31">
        <f t="shared" si="44"/>
        <v>42.580777365050203</v>
      </c>
      <c r="D69" s="30">
        <f t="shared" ref="D69:X69" si="46">(D10/D7)*100</f>
        <v>59.954204050936333</v>
      </c>
      <c r="E69" s="30">
        <f t="shared" si="46"/>
        <v>58.134603639018003</v>
      </c>
      <c r="F69" s="30">
        <f t="shared" si="46"/>
        <v>56.546004590671181</v>
      </c>
      <c r="G69" s="30">
        <f t="shared" si="46"/>
        <v>54.828021178069811</v>
      </c>
      <c r="H69" s="30">
        <f t="shared" si="46"/>
        <v>53.029124192039589</v>
      </c>
      <c r="I69" s="30">
        <f t="shared" si="46"/>
        <v>51.58791503134065</v>
      </c>
      <c r="J69" s="30">
        <f t="shared" si="46"/>
        <v>49.956811915276909</v>
      </c>
      <c r="K69" s="30">
        <f t="shared" si="46"/>
        <v>48.26590566137898</v>
      </c>
      <c r="L69" s="30">
        <f t="shared" si="46"/>
        <v>46.60869914011716</v>
      </c>
      <c r="M69" s="30">
        <f t="shared" si="46"/>
        <v>45.050703099112077</v>
      </c>
      <c r="N69" s="30">
        <f t="shared" si="46"/>
        <v>43.535143734205818</v>
      </c>
      <c r="O69" s="30">
        <f t="shared" si="46"/>
        <v>42.334020015599265</v>
      </c>
      <c r="P69" s="30">
        <f t="shared" si="46"/>
        <v>40.905532623697624</v>
      </c>
      <c r="Q69" s="30">
        <f t="shared" si="46"/>
        <v>39.320487178178816</v>
      </c>
      <c r="R69" s="30">
        <f t="shared" si="46"/>
        <v>37.315563349704817</v>
      </c>
      <c r="S69" s="30">
        <f t="shared" si="46"/>
        <v>34.777885185257496</v>
      </c>
      <c r="T69" s="30">
        <f t="shared" si="46"/>
        <v>31.790243337212427</v>
      </c>
      <c r="U69" s="30">
        <f t="shared" si="46"/>
        <v>28.638543133412757</v>
      </c>
      <c r="V69" s="30">
        <f t="shared" si="46"/>
        <v>25.869619155954904</v>
      </c>
      <c r="W69" s="30">
        <f t="shared" si="46"/>
        <v>23.68430971985768</v>
      </c>
      <c r="X69" s="30">
        <f t="shared" si="46"/>
        <v>22.06298473501214</v>
      </c>
    </row>
    <row r="70" spans="1:24" ht="15.75">
      <c r="B70" s="20"/>
      <c r="C70" s="31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</row>
    <row r="71" spans="1:24">
      <c r="B71" s="1" t="s">
        <v>41</v>
      </c>
      <c r="C71" s="1"/>
      <c r="D71" s="1">
        <v>1990</v>
      </c>
      <c r="E71" s="1">
        <v>1991</v>
      </c>
      <c r="F71" s="1">
        <v>1992</v>
      </c>
      <c r="G71" s="1">
        <v>1993</v>
      </c>
      <c r="H71" s="1">
        <v>1994</v>
      </c>
      <c r="I71" s="1">
        <v>1995</v>
      </c>
      <c r="J71" s="1">
        <v>1996</v>
      </c>
      <c r="K71" s="1">
        <v>1997</v>
      </c>
      <c r="L71" s="1">
        <v>1998</v>
      </c>
      <c r="M71" s="1">
        <v>1999</v>
      </c>
      <c r="N71" s="1">
        <v>2000</v>
      </c>
      <c r="O71" s="1">
        <v>2001</v>
      </c>
      <c r="P71" s="1">
        <v>2002</v>
      </c>
      <c r="Q71" s="1">
        <v>2003</v>
      </c>
      <c r="R71" s="1">
        <v>2004</v>
      </c>
      <c r="S71" s="1">
        <v>2005</v>
      </c>
      <c r="T71" s="1">
        <v>2006</v>
      </c>
      <c r="U71" s="1">
        <v>2007</v>
      </c>
      <c r="V71" s="1">
        <v>2008</v>
      </c>
      <c r="W71" s="1">
        <v>2009</v>
      </c>
      <c r="X71" s="1">
        <v>2010</v>
      </c>
    </row>
    <row r="72" spans="1:24" ht="15.75">
      <c r="B72" s="10" t="s">
        <v>31</v>
      </c>
      <c r="C72" s="31">
        <f>AVERAGE(D72:X72)</f>
        <v>0</v>
      </c>
      <c r="D72" s="30">
        <f>(D13/D$10)*100</f>
        <v>0</v>
      </c>
      <c r="E72" s="30">
        <f t="shared" ref="E72:X72" si="47">(E13/E$10)*100</f>
        <v>0</v>
      </c>
      <c r="F72" s="30">
        <f t="shared" si="47"/>
        <v>0</v>
      </c>
      <c r="G72" s="30">
        <f t="shared" si="47"/>
        <v>0</v>
      </c>
      <c r="H72" s="30">
        <f t="shared" si="47"/>
        <v>0</v>
      </c>
      <c r="I72" s="30">
        <f t="shared" si="47"/>
        <v>0</v>
      </c>
      <c r="J72" s="30">
        <f t="shared" si="47"/>
        <v>0</v>
      </c>
      <c r="K72" s="30">
        <f t="shared" si="47"/>
        <v>0</v>
      </c>
      <c r="L72" s="30">
        <f t="shared" si="47"/>
        <v>0</v>
      </c>
      <c r="M72" s="30">
        <f t="shared" si="47"/>
        <v>0</v>
      </c>
      <c r="N72" s="30">
        <f t="shared" si="47"/>
        <v>0</v>
      </c>
      <c r="O72" s="30">
        <f t="shared" si="47"/>
        <v>0</v>
      </c>
      <c r="P72" s="30">
        <f t="shared" si="47"/>
        <v>0</v>
      </c>
      <c r="Q72" s="30">
        <f t="shared" si="47"/>
        <v>0</v>
      </c>
      <c r="R72" s="30">
        <f t="shared" si="47"/>
        <v>0</v>
      </c>
      <c r="S72" s="30">
        <f t="shared" si="47"/>
        <v>0</v>
      </c>
      <c r="T72" s="30">
        <f t="shared" si="47"/>
        <v>0</v>
      </c>
      <c r="U72" s="30">
        <f t="shared" si="47"/>
        <v>0</v>
      </c>
      <c r="V72" s="30">
        <f t="shared" si="47"/>
        <v>0</v>
      </c>
      <c r="W72" s="30">
        <f t="shared" si="47"/>
        <v>0</v>
      </c>
      <c r="X72" s="30">
        <f t="shared" si="47"/>
        <v>0</v>
      </c>
    </row>
    <row r="73" spans="1:24" ht="15.75">
      <c r="A73" s="36"/>
      <c r="B73" s="10" t="s">
        <v>11</v>
      </c>
      <c r="C73" s="31">
        <f>AVERAGE(D73:X73)</f>
        <v>0</v>
      </c>
      <c r="D73" s="30">
        <f>(D16/D$10)*100</f>
        <v>0</v>
      </c>
      <c r="E73" s="30">
        <f t="shared" ref="E73:X73" si="48">(E16/E$10)*100</f>
        <v>0</v>
      </c>
      <c r="F73" s="30">
        <f t="shared" si="48"/>
        <v>0</v>
      </c>
      <c r="G73" s="30">
        <f>(G16/G$10)*100</f>
        <v>0</v>
      </c>
      <c r="H73" s="30">
        <f t="shared" si="48"/>
        <v>0</v>
      </c>
      <c r="I73" s="30">
        <f t="shared" si="48"/>
        <v>0</v>
      </c>
      <c r="J73" s="30">
        <f t="shared" si="48"/>
        <v>0</v>
      </c>
      <c r="K73" s="30">
        <f t="shared" si="48"/>
        <v>0</v>
      </c>
      <c r="L73" s="30">
        <f t="shared" si="48"/>
        <v>0</v>
      </c>
      <c r="M73" s="30">
        <f t="shared" si="48"/>
        <v>0</v>
      </c>
      <c r="N73" s="30">
        <f t="shared" si="48"/>
        <v>0</v>
      </c>
      <c r="O73" s="30">
        <f t="shared" si="48"/>
        <v>0</v>
      </c>
      <c r="P73" s="30">
        <f t="shared" si="48"/>
        <v>0</v>
      </c>
      <c r="Q73" s="30">
        <f t="shared" si="48"/>
        <v>0</v>
      </c>
      <c r="R73" s="30">
        <f t="shared" si="48"/>
        <v>0</v>
      </c>
      <c r="S73" s="30">
        <f t="shared" si="48"/>
        <v>0</v>
      </c>
      <c r="T73" s="30">
        <f t="shared" si="48"/>
        <v>0</v>
      </c>
      <c r="U73" s="30">
        <f t="shared" si="48"/>
        <v>0</v>
      </c>
      <c r="V73" s="30">
        <f t="shared" si="48"/>
        <v>0</v>
      </c>
      <c r="W73" s="30">
        <f t="shared" si="48"/>
        <v>0</v>
      </c>
      <c r="X73" s="30">
        <f t="shared" si="48"/>
        <v>0</v>
      </c>
    </row>
    <row r="74" spans="1:24" ht="15.75">
      <c r="A74" s="36"/>
      <c r="B74" s="10" t="s">
        <v>12</v>
      </c>
      <c r="C74" s="31">
        <f>AVERAGE(D74:X74)</f>
        <v>100</v>
      </c>
      <c r="D74" s="30">
        <f>(D19/D$10)*100</f>
        <v>100</v>
      </c>
      <c r="E74" s="30">
        <f t="shared" ref="E74:X74" si="49">(E19/E$10)*100</f>
        <v>100</v>
      </c>
      <c r="F74" s="30">
        <f t="shared" si="49"/>
        <v>100</v>
      </c>
      <c r="G74" s="30">
        <f t="shared" si="49"/>
        <v>100</v>
      </c>
      <c r="H74" s="30">
        <f t="shared" si="49"/>
        <v>100</v>
      </c>
      <c r="I74" s="30">
        <f t="shared" si="49"/>
        <v>100</v>
      </c>
      <c r="J74" s="30">
        <f t="shared" si="49"/>
        <v>100</v>
      </c>
      <c r="K74" s="30">
        <f t="shared" si="49"/>
        <v>100</v>
      </c>
      <c r="L74" s="30">
        <f t="shared" si="49"/>
        <v>100</v>
      </c>
      <c r="M74" s="30">
        <f t="shared" si="49"/>
        <v>100</v>
      </c>
      <c r="N74" s="30">
        <f t="shared" si="49"/>
        <v>100</v>
      </c>
      <c r="O74" s="30">
        <f t="shared" si="49"/>
        <v>100</v>
      </c>
      <c r="P74" s="30">
        <f t="shared" si="49"/>
        <v>100</v>
      </c>
      <c r="Q74" s="30">
        <f t="shared" si="49"/>
        <v>100</v>
      </c>
      <c r="R74" s="30">
        <f t="shared" si="49"/>
        <v>100</v>
      </c>
      <c r="S74" s="30">
        <f t="shared" si="49"/>
        <v>100</v>
      </c>
      <c r="T74" s="30">
        <f t="shared" si="49"/>
        <v>100</v>
      </c>
      <c r="U74" s="30">
        <f t="shared" si="49"/>
        <v>100</v>
      </c>
      <c r="V74" s="30">
        <f t="shared" si="49"/>
        <v>100</v>
      </c>
      <c r="W74" s="30">
        <f t="shared" si="49"/>
        <v>100</v>
      </c>
      <c r="X74" s="30">
        <f t="shared" si="49"/>
        <v>100</v>
      </c>
    </row>
    <row r="75" spans="1:24" ht="15.75">
      <c r="A75" s="36"/>
      <c r="B75" s="10" t="s">
        <v>16</v>
      </c>
      <c r="C75" s="31">
        <f>AVERAGE(D75:X75)</f>
        <v>0</v>
      </c>
      <c r="D75" s="35">
        <f>(D23/D$10)*100</f>
        <v>0</v>
      </c>
      <c r="E75" s="35">
        <f t="shared" ref="E75:X75" si="50">(E23/E$10)*100</f>
        <v>0</v>
      </c>
      <c r="F75" s="35">
        <f t="shared" si="50"/>
        <v>0</v>
      </c>
      <c r="G75" s="35">
        <f t="shared" si="50"/>
        <v>0</v>
      </c>
      <c r="H75" s="35">
        <f t="shared" si="50"/>
        <v>0</v>
      </c>
      <c r="I75" s="35">
        <f t="shared" si="50"/>
        <v>0</v>
      </c>
      <c r="J75" s="35">
        <f t="shared" si="50"/>
        <v>0</v>
      </c>
      <c r="K75" s="35">
        <f t="shared" si="50"/>
        <v>0</v>
      </c>
      <c r="L75" s="35">
        <f t="shared" si="50"/>
        <v>0</v>
      </c>
      <c r="M75" s="35">
        <f t="shared" si="50"/>
        <v>0</v>
      </c>
      <c r="N75" s="35">
        <f t="shared" si="50"/>
        <v>0</v>
      </c>
      <c r="O75" s="35">
        <f t="shared" si="50"/>
        <v>0</v>
      </c>
      <c r="P75" s="35">
        <f t="shared" si="50"/>
        <v>0</v>
      </c>
      <c r="Q75" s="35">
        <f t="shared" si="50"/>
        <v>0</v>
      </c>
      <c r="R75" s="35">
        <f t="shared" si="50"/>
        <v>0</v>
      </c>
      <c r="S75" s="35">
        <f t="shared" si="50"/>
        <v>0</v>
      </c>
      <c r="T75" s="35">
        <f t="shared" si="50"/>
        <v>0</v>
      </c>
      <c r="U75" s="35">
        <f t="shared" si="50"/>
        <v>0</v>
      </c>
      <c r="V75" s="35">
        <f t="shared" si="50"/>
        <v>0</v>
      </c>
      <c r="W75" s="35">
        <f t="shared" si="50"/>
        <v>0</v>
      </c>
      <c r="X75" s="35">
        <f t="shared" si="50"/>
        <v>0</v>
      </c>
    </row>
    <row r="76" spans="1:24">
      <c r="C76" s="31"/>
    </row>
    <row r="147" spans="4:24">
      <c r="D147">
        <v>18032379687.18111</v>
      </c>
      <c r="E147">
        <v>19391053889.99889</v>
      </c>
      <c r="F147">
        <v>22443622348.869209</v>
      </c>
      <c r="G147">
        <v>15747539709.149151</v>
      </c>
      <c r="H147">
        <v>18234269466.77816</v>
      </c>
      <c r="I147">
        <v>19539277962.819729</v>
      </c>
      <c r="J147">
        <v>20517706443.315472</v>
      </c>
      <c r="K147">
        <v>21839328113.09613</v>
      </c>
      <c r="L147">
        <v>22252908695.028412</v>
      </c>
      <c r="M147">
        <v>22991757726.36478</v>
      </c>
      <c r="N147">
        <v>24394696508.435291</v>
      </c>
      <c r="O147">
        <v>24705100539.282242</v>
      </c>
      <c r="P147">
        <v>26139036028.857201</v>
      </c>
      <c r="Q147">
        <v>28112869400.323669</v>
      </c>
      <c r="R147">
        <v>28846112398.577049</v>
      </c>
      <c r="S147">
        <v>33195643294.758339</v>
      </c>
      <c r="T147">
        <v>38163633822.644012</v>
      </c>
      <c r="U147">
        <v>53313080281.884483</v>
      </c>
      <c r="V147">
        <v>54765371320.481133</v>
      </c>
      <c r="W147">
        <v>49200703079.063522</v>
      </c>
      <c r="X147">
        <v>53757292292.958794</v>
      </c>
    </row>
    <row r="164" spans="4:24">
      <c r="D164">
        <v>16.844157889715163</v>
      </c>
      <c r="E164">
        <v>16.733127809502903</v>
      </c>
      <c r="F164">
        <v>16.580501480349163</v>
      </c>
      <c r="G164">
        <v>16.468023097101014</v>
      </c>
      <c r="H164">
        <v>16.43996401359318</v>
      </c>
      <c r="I164">
        <v>16.499187467504473</v>
      </c>
      <c r="J164">
        <v>16.376617331615748</v>
      </c>
      <c r="K164">
        <v>16.247920735025762</v>
      </c>
      <c r="L164">
        <v>16.177332794073326</v>
      </c>
      <c r="M164">
        <v>16.040194576334379</v>
      </c>
      <c r="N164">
        <v>16.10529240579411</v>
      </c>
      <c r="O164">
        <v>16.092630373570319</v>
      </c>
      <c r="P164">
        <v>16.184894687224606</v>
      </c>
      <c r="Q164">
        <v>16.259426870040112</v>
      </c>
      <c r="R164">
        <v>16.258761154313685</v>
      </c>
      <c r="S164">
        <v>16.530787897850022</v>
      </c>
      <c r="T164">
        <v>16.734793831940237</v>
      </c>
      <c r="U164">
        <v>16.928355379414334</v>
      </c>
      <c r="V164">
        <v>17.05475854690442</v>
      </c>
      <c r="W164">
        <v>17.209082467406947</v>
      </c>
      <c r="X164">
        <v>17.328619598725297</v>
      </c>
    </row>
    <row r="166" spans="4:24">
      <c r="D166">
        <v>112550.10727820332</v>
      </c>
      <c r="E166">
        <v>112215.13703894158</v>
      </c>
      <c r="F166">
        <v>111749.48350308472</v>
      </c>
      <c r="G166">
        <v>111402.43170884353</v>
      </c>
      <c r="H166">
        <v>111315.33712832928</v>
      </c>
      <c r="I166">
        <v>111498.92184381305</v>
      </c>
      <c r="J166">
        <v>111117.94534658678</v>
      </c>
      <c r="K166">
        <v>110713.63156992324</v>
      </c>
      <c r="L166">
        <v>110489.98678528714</v>
      </c>
      <c r="M166">
        <v>110051.6351021747</v>
      </c>
      <c r="N166">
        <v>110260.35241150206</v>
      </c>
      <c r="O166">
        <v>110219.8456982127</v>
      </c>
      <c r="P166">
        <v>110514.00946538913</v>
      </c>
      <c r="Q166">
        <v>110749.95959930889</v>
      </c>
      <c r="R166">
        <v>110747.85872008371</v>
      </c>
      <c r="S166">
        <v>111596.50145306997</v>
      </c>
      <c r="T166">
        <v>112220.18671354346</v>
      </c>
      <c r="U166">
        <v>112802.02609773361</v>
      </c>
      <c r="V166">
        <v>113176.85530396779</v>
      </c>
      <c r="W166">
        <v>113629.0528635985</v>
      </c>
      <c r="X166">
        <v>113975.26457571751</v>
      </c>
    </row>
  </sheetData>
  <pageMargins left="0.7" right="0.7" top="0.75" bottom="0.75" header="0.3" footer="0.3"/>
  <pageSetup paperSize="9" orientation="portrait" horizont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C63:P64"/>
  <sheetViews>
    <sheetView zoomScale="60" zoomScaleNormal="60" workbookViewId="0">
      <selection activeCell="AI26" sqref="AI26"/>
    </sheetView>
  </sheetViews>
  <sheetFormatPr defaultRowHeight="15"/>
  <sheetData>
    <row r="63" spans="3:16">
      <c r="C63" s="29"/>
    </row>
    <row r="64" spans="3:16">
      <c r="P64" s="29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Wealth_ARE</vt:lpstr>
      <vt:lpstr>Graphs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Workineh</dc:creator>
  <cp:lastModifiedBy>Pablo Munoz</cp:lastModifiedBy>
  <dcterms:created xsi:type="dcterms:W3CDTF">2010-11-25T14:03:48Z</dcterms:created>
  <dcterms:modified xsi:type="dcterms:W3CDTF">2014-12-03T13:26:30Z</dcterms:modified>
</cp:coreProperties>
</file>