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485" yWindow="-240" windowWidth="13395" windowHeight="11850" tabRatio="778"/>
  </bookViews>
  <sheets>
    <sheet name="Wealth_SWE" sheetId="36" r:id="rId1"/>
    <sheet name="Graphs" sheetId="34" r:id="rId2"/>
  </sheets>
  <calcPr calcId="125725"/>
</workbook>
</file>

<file path=xl/calcChain.xml><?xml version="1.0" encoding="utf-8"?>
<calcChain xmlns="http://schemas.openxmlformats.org/spreadsheetml/2006/main">
  <c r="D19" i="36"/>
  <c r="D23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D41"/>
  <c r="E13"/>
  <c r="F13"/>
  <c r="F45" s="1"/>
  <c r="G13"/>
  <c r="G45" s="1"/>
  <c r="H13"/>
  <c r="I13"/>
  <c r="I45" s="1"/>
  <c r="J13"/>
  <c r="K13"/>
  <c r="K45" s="1"/>
  <c r="L13"/>
  <c r="L45" s="1"/>
  <c r="M13"/>
  <c r="N13"/>
  <c r="N45" s="1"/>
  <c r="O13"/>
  <c r="O45" s="1"/>
  <c r="P13"/>
  <c r="Q13"/>
  <c r="Q45" s="1"/>
  <c r="R13"/>
  <c r="R45" s="1"/>
  <c r="S13"/>
  <c r="S45" s="1"/>
  <c r="T13"/>
  <c r="T45" s="1"/>
  <c r="U13"/>
  <c r="V13"/>
  <c r="V45" s="1"/>
  <c r="W13"/>
  <c r="W45" s="1"/>
  <c r="X13"/>
  <c r="X45" s="1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E23"/>
  <c r="E12" s="1"/>
  <c r="F23"/>
  <c r="G23"/>
  <c r="G12" s="1"/>
  <c r="H23"/>
  <c r="H12" s="1"/>
  <c r="I23"/>
  <c r="I12" s="1"/>
  <c r="J23"/>
  <c r="J12" s="1"/>
  <c r="K23"/>
  <c r="K12" s="1"/>
  <c r="L23"/>
  <c r="L12" s="1"/>
  <c r="M23"/>
  <c r="M12" s="1"/>
  <c r="N23"/>
  <c r="O23"/>
  <c r="O12" s="1"/>
  <c r="P23"/>
  <c r="P12" s="1"/>
  <c r="Q23"/>
  <c r="Q12" s="1"/>
  <c r="R23"/>
  <c r="R12" s="1"/>
  <c r="S23"/>
  <c r="S12" s="1"/>
  <c r="T23"/>
  <c r="T12" s="1"/>
  <c r="U23"/>
  <c r="U12" s="1"/>
  <c r="V23"/>
  <c r="W23"/>
  <c r="W12" s="1"/>
  <c r="X23"/>
  <c r="X12" s="1"/>
  <c r="D16"/>
  <c r="D13"/>
  <c r="D45" s="1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D54" s="1"/>
  <c r="E55" l="1"/>
  <c r="I55"/>
  <c r="M55"/>
  <c r="Q55"/>
  <c r="D12"/>
  <c r="D11"/>
  <c r="D10"/>
  <c r="D72" s="1"/>
  <c r="U55"/>
  <c r="M48"/>
  <c r="P54"/>
  <c r="X54"/>
  <c r="U10"/>
  <c r="U7" s="1"/>
  <c r="Q10"/>
  <c r="Q7" s="1"/>
  <c r="M10"/>
  <c r="M7" s="1"/>
  <c r="E10"/>
  <c r="E7" s="1"/>
  <c r="N10"/>
  <c r="N7" s="1"/>
  <c r="J11"/>
  <c r="E45"/>
  <c r="M45"/>
  <c r="U45"/>
  <c r="I48"/>
  <c r="W10"/>
  <c r="W7" s="1"/>
  <c r="S11"/>
  <c r="G11"/>
  <c r="H54"/>
  <c r="I10"/>
  <c r="I7" s="1"/>
  <c r="U48"/>
  <c r="E48"/>
  <c r="Q48"/>
  <c r="E54"/>
  <c r="I54"/>
  <c r="M54"/>
  <c r="Q54"/>
  <c r="U54"/>
  <c r="W55"/>
  <c r="X10"/>
  <c r="X7" s="1"/>
  <c r="T10"/>
  <c r="T7" s="1"/>
  <c r="P10"/>
  <c r="P7" s="1"/>
  <c r="L10"/>
  <c r="L7" s="1"/>
  <c r="H10"/>
  <c r="H7" s="1"/>
  <c r="V12"/>
  <c r="N12"/>
  <c r="F12"/>
  <c r="R11"/>
  <c r="N11"/>
  <c r="F11"/>
  <c r="V10"/>
  <c r="V7" s="1"/>
  <c r="R10"/>
  <c r="R7" s="1"/>
  <c r="J10"/>
  <c r="J7" s="1"/>
  <c r="F10"/>
  <c r="F7" s="1"/>
  <c r="W11"/>
  <c r="O11"/>
  <c r="K11"/>
  <c r="S10"/>
  <c r="S7" s="1"/>
  <c r="O10"/>
  <c r="O7" s="1"/>
  <c r="K10"/>
  <c r="K7" s="1"/>
  <c r="G10"/>
  <c r="G7" s="1"/>
  <c r="J45"/>
  <c r="T54"/>
  <c r="X55"/>
  <c r="U11"/>
  <c r="Q11"/>
  <c r="M11"/>
  <c r="I11"/>
  <c r="E11"/>
  <c r="L55"/>
  <c r="V11"/>
  <c r="L54"/>
  <c r="H55"/>
  <c r="X11"/>
  <c r="T11"/>
  <c r="P11"/>
  <c r="L11"/>
  <c r="H11"/>
  <c r="H45"/>
  <c r="P55"/>
  <c r="P45"/>
  <c r="D55"/>
  <c r="T55"/>
  <c r="H48"/>
  <c r="L48"/>
  <c r="T48"/>
  <c r="G48"/>
  <c r="K48"/>
  <c r="S48"/>
  <c r="G55"/>
  <c r="O55"/>
  <c r="S55"/>
  <c r="F48"/>
  <c r="J48"/>
  <c r="N48"/>
  <c r="R48"/>
  <c r="V48"/>
  <c r="G54"/>
  <c r="K54"/>
  <c r="O54"/>
  <c r="S54"/>
  <c r="W54"/>
  <c r="F55"/>
  <c r="J55"/>
  <c r="N55"/>
  <c r="R55"/>
  <c r="V55"/>
  <c r="D48"/>
  <c r="P48"/>
  <c r="X48"/>
  <c r="O48"/>
  <c r="W48"/>
  <c r="K55"/>
  <c r="F54"/>
  <c r="J54"/>
  <c r="N54"/>
  <c r="R54"/>
  <c r="V54"/>
  <c r="D74" l="1"/>
  <c r="D75"/>
  <c r="D73"/>
  <c r="D46"/>
  <c r="D60" s="1"/>
  <c r="R46"/>
  <c r="J46"/>
  <c r="T47"/>
  <c r="T44"/>
  <c r="L47"/>
  <c r="L44"/>
  <c r="D47"/>
  <c r="D61" s="1"/>
  <c r="D44"/>
  <c r="S46"/>
  <c r="K46"/>
  <c r="U44"/>
  <c r="U47"/>
  <c r="M44"/>
  <c r="M47"/>
  <c r="E44"/>
  <c r="E47"/>
  <c r="T46"/>
  <c r="E46"/>
  <c r="U46"/>
  <c r="Q46"/>
  <c r="M46"/>
  <c r="I46"/>
  <c r="W47"/>
  <c r="W44"/>
  <c r="S47"/>
  <c r="S44"/>
  <c r="O47"/>
  <c r="O44"/>
  <c r="K47"/>
  <c r="K44"/>
  <c r="G47"/>
  <c r="G44"/>
  <c r="X47"/>
  <c r="X44"/>
  <c r="V46"/>
  <c r="N46"/>
  <c r="F46"/>
  <c r="P47"/>
  <c r="P44"/>
  <c r="H47"/>
  <c r="H44"/>
  <c r="W46"/>
  <c r="O46"/>
  <c r="G46"/>
  <c r="Q47"/>
  <c r="Q44"/>
  <c r="I47"/>
  <c r="I44"/>
  <c r="X46"/>
  <c r="P46"/>
  <c r="L46"/>
  <c r="H46"/>
  <c r="V44"/>
  <c r="V47"/>
  <c r="R47"/>
  <c r="R44"/>
  <c r="N44"/>
  <c r="N47"/>
  <c r="J47"/>
  <c r="J44"/>
  <c r="F44"/>
  <c r="F47"/>
  <c r="D64"/>
  <c r="E64"/>
  <c r="N64"/>
  <c r="V64"/>
  <c r="T64"/>
  <c r="M64"/>
  <c r="R64"/>
  <c r="O64"/>
  <c r="F64"/>
  <c r="X64"/>
  <c r="Q64"/>
  <c r="K64"/>
  <c r="G64"/>
  <c r="H64"/>
  <c r="U64"/>
  <c r="P64"/>
  <c r="S64"/>
  <c r="L64"/>
  <c r="W64"/>
  <c r="I64"/>
  <c r="J64"/>
  <c r="D62"/>
  <c r="P42" l="1"/>
  <c r="P75"/>
  <c r="G75"/>
  <c r="G42"/>
  <c r="N42"/>
  <c r="N75"/>
  <c r="I42"/>
  <c r="I75"/>
  <c r="E42"/>
  <c r="E75"/>
  <c r="S75"/>
  <c r="S42"/>
  <c r="D42"/>
  <c r="D56" s="1"/>
  <c r="H42"/>
  <c r="H75"/>
  <c r="W75"/>
  <c r="W42"/>
  <c r="Q42"/>
  <c r="Q75"/>
  <c r="J75"/>
  <c r="J42"/>
  <c r="K75"/>
  <c r="K42"/>
  <c r="L42"/>
  <c r="L75"/>
  <c r="X42"/>
  <c r="X75"/>
  <c r="O75"/>
  <c r="O42"/>
  <c r="F75"/>
  <c r="F42"/>
  <c r="V75"/>
  <c r="V42"/>
  <c r="M42"/>
  <c r="M75"/>
  <c r="U42"/>
  <c r="U75"/>
  <c r="T42"/>
  <c r="T75"/>
  <c r="R75"/>
  <c r="R42"/>
  <c r="M60"/>
  <c r="P60"/>
  <c r="J61"/>
  <c r="Q61"/>
  <c r="X61"/>
  <c r="H61"/>
  <c r="P61"/>
  <c r="U60"/>
  <c r="X60"/>
  <c r="G61"/>
  <c r="O61"/>
  <c r="E61"/>
  <c r="S62"/>
  <c r="R61"/>
  <c r="W61"/>
  <c r="U61"/>
  <c r="H60"/>
  <c r="H58"/>
  <c r="T58"/>
  <c r="G58"/>
  <c r="E58"/>
  <c r="M58"/>
  <c r="N58"/>
  <c r="R58"/>
  <c r="J62"/>
  <c r="H62"/>
  <c r="S60"/>
  <c r="X62"/>
  <c r="K62"/>
  <c r="F60"/>
  <c r="N60"/>
  <c r="E62"/>
  <c r="M62"/>
  <c r="U62"/>
  <c r="T62"/>
  <c r="O60"/>
  <c r="K61"/>
  <c r="S61"/>
  <c r="I60"/>
  <c r="Q60"/>
  <c r="G62"/>
  <c r="F61"/>
  <c r="N61"/>
  <c r="V61"/>
  <c r="L60"/>
  <c r="T60"/>
  <c r="P58"/>
  <c r="Q58"/>
  <c r="F58"/>
  <c r="K58"/>
  <c r="X58"/>
  <c r="D58"/>
  <c r="W58"/>
  <c r="I58"/>
  <c r="L58"/>
  <c r="V58"/>
  <c r="U58"/>
  <c r="S58"/>
  <c r="J58"/>
  <c r="O58"/>
  <c r="R62"/>
  <c r="F62"/>
  <c r="N62"/>
  <c r="V62"/>
  <c r="E60"/>
  <c r="P62"/>
  <c r="M61"/>
  <c r="K60"/>
  <c r="O62"/>
  <c r="W62"/>
  <c r="L61"/>
  <c r="T61"/>
  <c r="J60"/>
  <c r="R60"/>
  <c r="I62"/>
  <c r="Q62"/>
  <c r="L62"/>
  <c r="I61"/>
  <c r="G60"/>
  <c r="W60"/>
  <c r="V60"/>
  <c r="L56" l="1"/>
  <c r="I56"/>
  <c r="F56"/>
  <c r="K56"/>
  <c r="E56"/>
  <c r="N56"/>
  <c r="P56"/>
  <c r="U56"/>
  <c r="R56"/>
  <c r="V56"/>
  <c r="O56"/>
  <c r="J56"/>
  <c r="W56"/>
  <c r="T56"/>
  <c r="M56"/>
  <c r="X56"/>
  <c r="Q56"/>
  <c r="H56"/>
  <c r="S56"/>
  <c r="G56"/>
  <c r="U74" l="1"/>
  <c r="U73"/>
  <c r="Q74"/>
  <c r="Q73"/>
  <c r="M74"/>
  <c r="M73"/>
  <c r="I74"/>
  <c r="I73"/>
  <c r="E73"/>
  <c r="E74"/>
  <c r="R72"/>
  <c r="N72"/>
  <c r="J72"/>
  <c r="U39"/>
  <c r="Q39"/>
  <c r="M68"/>
  <c r="M39"/>
  <c r="I39"/>
  <c r="E39"/>
  <c r="S72"/>
  <c r="O72"/>
  <c r="K72"/>
  <c r="U72"/>
  <c r="Q72"/>
  <c r="M72"/>
  <c r="I72"/>
  <c r="E72"/>
  <c r="G74"/>
  <c r="G73"/>
  <c r="K74"/>
  <c r="K73"/>
  <c r="O74"/>
  <c r="O73"/>
  <c r="S74"/>
  <c r="S73"/>
  <c r="W69"/>
  <c r="W74"/>
  <c r="W73"/>
  <c r="V74"/>
  <c r="V73"/>
  <c r="R74"/>
  <c r="R69"/>
  <c r="R73"/>
  <c r="N74"/>
  <c r="N73"/>
  <c r="J74"/>
  <c r="J73"/>
  <c r="F74"/>
  <c r="F73"/>
  <c r="V67"/>
  <c r="V39"/>
  <c r="R68"/>
  <c r="R39"/>
  <c r="N39"/>
  <c r="J67"/>
  <c r="J68"/>
  <c r="J39"/>
  <c r="F68"/>
  <c r="F39"/>
  <c r="T72"/>
  <c r="L72"/>
  <c r="H72"/>
  <c r="P72"/>
  <c r="W67"/>
  <c r="W39"/>
  <c r="S68"/>
  <c r="S39"/>
  <c r="O39"/>
  <c r="K68"/>
  <c r="K39"/>
  <c r="G39"/>
  <c r="X73"/>
  <c r="X74"/>
  <c r="T73"/>
  <c r="T74"/>
  <c r="P73"/>
  <c r="P74"/>
  <c r="L74"/>
  <c r="L73"/>
  <c r="H74"/>
  <c r="H73"/>
  <c r="X68"/>
  <c r="X67"/>
  <c r="X39"/>
  <c r="X72"/>
  <c r="T39"/>
  <c r="P39"/>
  <c r="L39"/>
  <c r="H39"/>
  <c r="G59"/>
  <c r="D59"/>
  <c r="W59"/>
  <c r="S59"/>
  <c r="U59"/>
  <c r="M59"/>
  <c r="R59"/>
  <c r="F72"/>
  <c r="K59"/>
  <c r="F43"/>
  <c r="M43"/>
  <c r="G72"/>
  <c r="S43"/>
  <c r="J59"/>
  <c r="P59"/>
  <c r="O59"/>
  <c r="V59"/>
  <c r="C75"/>
  <c r="J43"/>
  <c r="K43"/>
  <c r="W72"/>
  <c r="T59"/>
  <c r="P43"/>
  <c r="V72"/>
  <c r="V43"/>
  <c r="T43"/>
  <c r="I43"/>
  <c r="O43"/>
  <c r="G43"/>
  <c r="L59"/>
  <c r="H59"/>
  <c r="X59"/>
  <c r="N59"/>
  <c r="Q59"/>
  <c r="I59"/>
  <c r="F59"/>
  <c r="U43"/>
  <c r="N43"/>
  <c r="Q43"/>
  <c r="D43"/>
  <c r="E59"/>
  <c r="E43"/>
  <c r="W43"/>
  <c r="H43"/>
  <c r="X43"/>
  <c r="L43"/>
  <c r="R43"/>
  <c r="D7"/>
  <c r="D39" l="1"/>
  <c r="D53" s="1"/>
  <c r="D67"/>
  <c r="C72"/>
  <c r="C73"/>
  <c r="C74"/>
  <c r="X57"/>
  <c r="Q57"/>
  <c r="O57"/>
  <c r="P57"/>
  <c r="L57"/>
  <c r="U57"/>
  <c r="J57"/>
  <c r="H57"/>
  <c r="M57"/>
  <c r="G69"/>
  <c r="G57"/>
  <c r="D69"/>
  <c r="L69"/>
  <c r="D68"/>
  <c r="P69"/>
  <c r="E57"/>
  <c r="T57"/>
  <c r="K57"/>
  <c r="P68"/>
  <c r="T67"/>
  <c r="T68"/>
  <c r="X69"/>
  <c r="G67"/>
  <c r="Q67"/>
  <c r="N57"/>
  <c r="F57"/>
  <c r="L68"/>
  <c r="G68"/>
  <c r="S67"/>
  <c r="J69"/>
  <c r="M69"/>
  <c r="O53"/>
  <c r="V57"/>
  <c r="O69"/>
  <c r="W57"/>
  <c r="S57"/>
  <c r="O67"/>
  <c r="R67"/>
  <c r="I67"/>
  <c r="U69"/>
  <c r="D57"/>
  <c r="H67"/>
  <c r="L67"/>
  <c r="P67"/>
  <c r="K67"/>
  <c r="O68"/>
  <c r="F67"/>
  <c r="N68"/>
  <c r="N67"/>
  <c r="V68"/>
  <c r="F69"/>
  <c r="N69"/>
  <c r="V69"/>
  <c r="S69"/>
  <c r="K69"/>
  <c r="U67"/>
  <c r="I57"/>
  <c r="H69"/>
  <c r="E68"/>
  <c r="U68"/>
  <c r="E69"/>
  <c r="R57"/>
  <c r="H68"/>
  <c r="T69"/>
  <c r="W68"/>
  <c r="E67"/>
  <c r="I68"/>
  <c r="M67"/>
  <c r="Q68"/>
  <c r="I69"/>
  <c r="Q69"/>
  <c r="S53" l="1"/>
  <c r="R53"/>
  <c r="M53"/>
  <c r="K53"/>
  <c r="N53"/>
  <c r="Q53"/>
  <c r="T53"/>
  <c r="I53"/>
  <c r="W53"/>
  <c r="F53"/>
  <c r="P53"/>
  <c r="E53"/>
  <c r="X53"/>
  <c r="U53"/>
  <c r="V53"/>
  <c r="G53"/>
  <c r="H53"/>
  <c r="J53"/>
  <c r="L53"/>
  <c r="C67"/>
  <c r="C69"/>
  <c r="C68"/>
</calcChain>
</file>

<file path=xl/sharedStrings.xml><?xml version="1.0" encoding="utf-8"?>
<sst xmlns="http://schemas.openxmlformats.org/spreadsheetml/2006/main" count="95" uniqueCount="65">
  <si>
    <t xml:space="preserve">Country </t>
  </si>
  <si>
    <t>UN country code</t>
  </si>
  <si>
    <t>Environmental Asset  Code</t>
  </si>
  <si>
    <t>Description of Environmental Assets</t>
  </si>
  <si>
    <t>Unit</t>
  </si>
  <si>
    <t xml:space="preserve">Produced Capital </t>
  </si>
  <si>
    <t xml:space="preserve">Pastureland </t>
  </si>
  <si>
    <t xml:space="preserve">Timber </t>
  </si>
  <si>
    <t>GDP</t>
  </si>
  <si>
    <t>Population</t>
  </si>
  <si>
    <t>Natural Capital</t>
  </si>
  <si>
    <t>Total Forest</t>
  </si>
  <si>
    <t>Fossil Fuels</t>
  </si>
  <si>
    <t>Oil</t>
  </si>
  <si>
    <t>Natural Gas</t>
  </si>
  <si>
    <t>Coal</t>
  </si>
  <si>
    <t>Minerals</t>
  </si>
  <si>
    <t>Bauxite</t>
  </si>
  <si>
    <t>Copper</t>
  </si>
  <si>
    <t>Gold</t>
  </si>
  <si>
    <t>Iron</t>
  </si>
  <si>
    <t>Lead</t>
  </si>
  <si>
    <t>Nickel</t>
  </si>
  <si>
    <t>Phosphate</t>
  </si>
  <si>
    <t>Silver</t>
  </si>
  <si>
    <t>Tin</t>
  </si>
  <si>
    <t>Zinc</t>
  </si>
  <si>
    <t xml:space="preserve">Cropland </t>
  </si>
  <si>
    <t>Inclusive Wealth Index</t>
  </si>
  <si>
    <t>0</t>
  </si>
  <si>
    <t>Constant US$ of 2005</t>
  </si>
  <si>
    <t>Agricultural Land</t>
  </si>
  <si>
    <t>Renewable Resources</t>
  </si>
  <si>
    <t>Non-renewable Resources</t>
  </si>
  <si>
    <t>Indicator: change in wealth with respect to the 1990 levels (Per capita)</t>
  </si>
  <si>
    <t xml:space="preserve">Indicator: Wealth per capita </t>
  </si>
  <si>
    <t>Indicator: Percentage composition of the wealth of the country (%) - Including average</t>
  </si>
  <si>
    <t>Average (if aplicable)</t>
  </si>
  <si>
    <t>Human Capital</t>
  </si>
  <si>
    <t>Content</t>
  </si>
  <si>
    <t>Inclusive Wealth and Related Indicators</t>
  </si>
  <si>
    <t>Natural capital composition of wealth</t>
  </si>
  <si>
    <t>3.1.1</t>
  </si>
  <si>
    <t>3.1.1.1</t>
  </si>
  <si>
    <t>3.1.2</t>
  </si>
  <si>
    <t>3.1.2.1</t>
  </si>
  <si>
    <t>3.1.2.2</t>
  </si>
  <si>
    <t>3.1.1.2</t>
  </si>
  <si>
    <t>3.2.1</t>
  </si>
  <si>
    <t>3.2.2.1</t>
  </si>
  <si>
    <t>3.2.2</t>
  </si>
  <si>
    <t>3.2.2.2</t>
  </si>
  <si>
    <t>3.2.2.3</t>
  </si>
  <si>
    <t>3.2.2.5</t>
  </si>
  <si>
    <t>3.2.2.6</t>
  </si>
  <si>
    <t>3.2.2.7</t>
  </si>
  <si>
    <t>3.2.2.8</t>
  </si>
  <si>
    <t>3.2.2.9</t>
  </si>
  <si>
    <t>3.2.2.10</t>
  </si>
  <si>
    <t>3.2.1.1</t>
  </si>
  <si>
    <t>3.2.1.2</t>
  </si>
  <si>
    <t>3.2.1.3</t>
  </si>
  <si>
    <t>Non-Timber Forest Resource Wealth</t>
  </si>
  <si>
    <t>Sweden</t>
  </si>
  <si>
    <t>SWE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</si>
</sst>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  <numFmt numFmtId="166" formatCode="_(* #,##0.000_);_(* \(#,##0.000\);_(* &quot;-&quot;??_);_(@_)"/>
    <numFmt numFmtId="167" formatCode="_(* #,##0.0000_);_(* \(#,##0.0000\);_(* &quot;-&quot;??_);_(@_)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2"/>
      <color theme="5" tint="-0.249977111117893"/>
      <name val="Arial"/>
      <family val="2"/>
    </font>
    <font>
      <sz val="11"/>
      <color theme="4" tint="-0.499984740745262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b/>
      <sz val="12"/>
      <color rgb="FF330EBC"/>
      <name val="Arial"/>
      <family val="2"/>
    </font>
    <font>
      <b/>
      <sz val="12"/>
      <color theme="3" tint="-0.499984740745262"/>
      <name val="Arial"/>
      <family val="2"/>
    </font>
    <font>
      <sz val="11"/>
      <color theme="1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rgb="FFC00000"/>
      <name val="Arial"/>
      <family val="2"/>
    </font>
    <font>
      <sz val="11"/>
      <color rgb="FFC00000"/>
      <name val="Calibri"/>
      <family val="2"/>
      <scheme val="minor"/>
    </font>
    <font>
      <b/>
      <sz val="12"/>
      <color rgb="FF00B050"/>
      <name val="Arial"/>
      <family val="2"/>
    </font>
    <font>
      <b/>
      <sz val="13"/>
      <color rgb="FF00B050"/>
      <name val="Arial"/>
      <family val="2"/>
    </font>
    <font>
      <b/>
      <sz val="12"/>
      <color rgb="FF003399"/>
      <name val="Arial"/>
      <family val="2"/>
    </font>
    <font>
      <sz val="11"/>
      <color rgb="FF4D4D4D"/>
      <name val="Verdana"/>
      <family val="2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11" fillId="0" borderId="0" applyFont="0" applyFill="0" applyBorder="0" applyAlignment="0" applyProtection="0"/>
  </cellStyleXfs>
  <cellXfs count="40">
    <xf numFmtId="0" fontId="0" fillId="0" borderId="0" xfId="0"/>
    <xf numFmtId="0" fontId="3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0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165" fontId="11" fillId="0" borderId="0" xfId="8" applyNumberFormat="1" applyFont="1"/>
    <xf numFmtId="49" fontId="10" fillId="0" borderId="0" xfId="0" applyNumberFormat="1" applyFont="1" applyFill="1" applyBorder="1" applyAlignment="1">
      <alignment horizontal="right"/>
    </xf>
    <xf numFmtId="0" fontId="0" fillId="0" borderId="0" xfId="0" applyFont="1"/>
    <xf numFmtId="49" fontId="12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/>
    </xf>
    <xf numFmtId="165" fontId="15" fillId="0" borderId="0" xfId="0" applyNumberFormat="1" applyFont="1"/>
    <xf numFmtId="0" fontId="15" fillId="0" borderId="0" xfId="0" applyFont="1"/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19" fillId="0" borderId="0" xfId="0" applyFont="1"/>
    <xf numFmtId="43" fontId="0" fillId="0" borderId="0" xfId="0" applyNumberFormat="1"/>
    <xf numFmtId="165" fontId="0" fillId="0" borderId="0" xfId="0" applyNumberFormat="1" applyFill="1"/>
    <xf numFmtId="165" fontId="0" fillId="0" borderId="0" xfId="8" applyNumberFormat="1" applyFont="1"/>
    <xf numFmtId="0" fontId="3" fillId="2" borderId="0" xfId="8" applyNumberFormat="1" applyFont="1" applyFill="1" applyBorder="1"/>
    <xf numFmtId="0" fontId="3" fillId="2" borderId="0" xfId="0" applyNumberFormat="1" applyFont="1" applyFill="1" applyBorder="1"/>
    <xf numFmtId="166" fontId="0" fillId="0" borderId="0" xfId="0" applyNumberFormat="1"/>
    <xf numFmtId="0" fontId="20" fillId="0" borderId="0" xfId="0" applyFont="1" applyFill="1" applyAlignment="1">
      <alignment horizontal="right"/>
    </xf>
    <xf numFmtId="0" fontId="0" fillId="0" borderId="0" xfId="0" applyNumberFormat="1" applyFont="1"/>
    <xf numFmtId="165" fontId="21" fillId="0" borderId="0" xfId="0" applyNumberFormat="1" applyFont="1"/>
    <xf numFmtId="167" fontId="0" fillId="0" borderId="0" xfId="8" applyNumberFormat="1" applyFont="1"/>
  </cellXfs>
  <cellStyles count="9">
    <cellStyle name="Comma" xfId="8" builtinId="3"/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  <cellStyle name="Normal 8" xfId="7"/>
  </cellStyles>
  <dxfs count="0"/>
  <tableStyles count="0" defaultTableStyle="TableStyleMedium9" defaultPivotStyle="PivotStyleLight16"/>
  <colors>
    <mruColors>
      <color rgb="FF646464"/>
      <color rgb="FFFD9900"/>
      <color rgb="FF78A22F"/>
      <color rgb="FFCE7674"/>
      <color rgb="FF7D7447"/>
      <color rgb="FFFF9900"/>
      <color rgb="FFFF9964"/>
      <color rgb="FFDD6909"/>
      <color rgb="FF003399"/>
      <color rgb="FF330E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Change in per capita wealth with respect to  1990 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Wealth_SWE!$B$54</c:f>
              <c:strCache>
                <c:ptCount val="1"/>
                <c:pt idx="0">
                  <c:v>Produced Capital </c:v>
                </c:pt>
              </c:strCache>
            </c:strRef>
          </c:tx>
          <c:spPr>
            <a:ln w="47625">
              <a:solidFill>
                <a:srgbClr val="646464"/>
              </a:solidFill>
              <a:prstDash val="dash"/>
            </a:ln>
          </c:spPr>
          <c:marker>
            <c:symbol val="none"/>
          </c:marker>
          <c:cat>
            <c:numRef>
              <c:f>Wealth_SWE!$D$52:$X$52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Wealth_SWE!$D$54:$X$54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1.6596417180499756</c:v>
                </c:pt>
                <c:pt idx="2">
                  <c:v>2.4474978496012989</c:v>
                </c:pt>
                <c:pt idx="3">
                  <c:v>2.4639343424917026</c:v>
                </c:pt>
                <c:pt idx="4">
                  <c:v>2.8884503778238813</c:v>
                </c:pt>
                <c:pt idx="5">
                  <c:v>3.940013824597921</c:v>
                </c:pt>
                <c:pt idx="6">
                  <c:v>5.3838689138543394</c:v>
                </c:pt>
                <c:pt idx="7">
                  <c:v>6.9543707144738676</c:v>
                </c:pt>
                <c:pt idx="8">
                  <c:v>9.0674691443902731</c:v>
                </c:pt>
                <c:pt idx="9">
                  <c:v>11.641479987015702</c:v>
                </c:pt>
                <c:pt idx="10">
                  <c:v>14.412364818424695</c:v>
                </c:pt>
                <c:pt idx="11">
                  <c:v>16.973263196302547</c:v>
                </c:pt>
                <c:pt idx="12">
                  <c:v>19.211518404557527</c:v>
                </c:pt>
                <c:pt idx="13">
                  <c:v>21.335920568430609</c:v>
                </c:pt>
                <c:pt idx="14">
                  <c:v>23.632613984555629</c:v>
                </c:pt>
                <c:pt idx="15">
                  <c:v>26.288346890651493</c:v>
                </c:pt>
                <c:pt idx="16">
                  <c:v>29.393334859040166</c:v>
                </c:pt>
                <c:pt idx="17">
                  <c:v>32.9542310992015</c:v>
                </c:pt>
                <c:pt idx="18">
                  <c:v>36.346348446371877</c:v>
                </c:pt>
                <c:pt idx="19">
                  <c:v>37.944211266067171</c:v>
                </c:pt>
                <c:pt idx="20" formatCode="_(* #,##0.0000_);_(* \(#,##0.0000\);_(* &quot;-&quot;??_);_(@_)">
                  <c:v>40.065987591155249</c:v>
                </c:pt>
              </c:numCache>
            </c:numRef>
          </c:val>
        </c:ser>
        <c:ser>
          <c:idx val="1"/>
          <c:order val="1"/>
          <c:tx>
            <c:strRef>
              <c:f>Wealth_SWE!$B$55</c:f>
              <c:strCache>
                <c:ptCount val="1"/>
                <c:pt idx="0">
                  <c:v>Human Capital</c:v>
                </c:pt>
              </c:strCache>
            </c:strRef>
          </c:tx>
          <c:spPr>
            <a:ln w="47625">
              <a:solidFill>
                <a:srgbClr val="FF9900"/>
              </a:solidFill>
              <a:prstDash val="dash"/>
            </a:ln>
            <a:effectLst>
              <a:outerShdw blurRad="50800" dist="50800" dir="5400000" algn="ctr" rotWithShape="0">
                <a:schemeClr val="bg1"/>
              </a:outerShdw>
            </a:effectLst>
          </c:spPr>
          <c:marker>
            <c:symbol val="none"/>
          </c:marker>
          <c:cat>
            <c:numRef>
              <c:f>Wealth_SWE!$D$52:$X$52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Wealth_SWE!$D$55:$X$55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0.60177127067595482</c:v>
                </c:pt>
                <c:pt idx="2">
                  <c:v>0.50551032675787422</c:v>
                </c:pt>
                <c:pt idx="3">
                  <c:v>-1.7876678000095403</c:v>
                </c:pt>
                <c:pt idx="4">
                  <c:v>-1.6877519828128906</c:v>
                </c:pt>
                <c:pt idx="5">
                  <c:v>-0.77249964272527727</c:v>
                </c:pt>
                <c:pt idx="6">
                  <c:v>-0.34663638530990637</c:v>
                </c:pt>
                <c:pt idx="7">
                  <c:v>-0.65300908829726279</c:v>
                </c:pt>
                <c:pt idx="8">
                  <c:v>-0.68773337792468192</c:v>
                </c:pt>
                <c:pt idx="9">
                  <c:v>-0.10512501784681882</c:v>
                </c:pt>
                <c:pt idx="10">
                  <c:v>0.85716610263997239</c:v>
                </c:pt>
                <c:pt idx="11">
                  <c:v>1.9974928039790285</c:v>
                </c:pt>
                <c:pt idx="12">
                  <c:v>3.1075850803921945</c:v>
                </c:pt>
                <c:pt idx="13">
                  <c:v>4.1476634398448509</c:v>
                </c:pt>
                <c:pt idx="14">
                  <c:v>5.0340773762695079</c:v>
                </c:pt>
                <c:pt idx="15">
                  <c:v>3.9222713960077371</c:v>
                </c:pt>
                <c:pt idx="16">
                  <c:v>4.3422756192775136</c:v>
                </c:pt>
                <c:pt idx="17">
                  <c:v>5.0275183847906524</c:v>
                </c:pt>
                <c:pt idx="18">
                  <c:v>5.7015156702525216</c:v>
                </c:pt>
                <c:pt idx="19">
                  <c:v>6.1996062558259846</c:v>
                </c:pt>
                <c:pt idx="20">
                  <c:v>6.8317247012317894</c:v>
                </c:pt>
              </c:numCache>
            </c:numRef>
          </c:val>
        </c:ser>
        <c:ser>
          <c:idx val="2"/>
          <c:order val="2"/>
          <c:tx>
            <c:strRef>
              <c:f>Wealth_SWE!$B$56</c:f>
              <c:strCache>
                <c:ptCount val="1"/>
                <c:pt idx="0">
                  <c:v>Natural Capital</c:v>
                </c:pt>
              </c:strCache>
            </c:strRef>
          </c:tx>
          <c:spPr>
            <a:ln w="47625">
              <a:solidFill>
                <a:srgbClr val="78A22F"/>
              </a:solidFill>
              <a:prstDash val="dash"/>
            </a:ln>
          </c:spPr>
          <c:marker>
            <c:symbol val="none"/>
          </c:marker>
          <c:cat>
            <c:numRef>
              <c:f>Wealth_SWE!$D$52:$X$52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Wealth_SWE!$D$56:$X$56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-0.86454609482972122</c:v>
                </c:pt>
                <c:pt idx="2">
                  <c:v>-1.7064199116248124</c:v>
                </c:pt>
                <c:pt idx="3">
                  <c:v>-2.4810530517172302</c:v>
                </c:pt>
                <c:pt idx="4">
                  <c:v>-3.1622927677318891</c:v>
                </c:pt>
                <c:pt idx="5">
                  <c:v>-3.8055668586942204</c:v>
                </c:pt>
                <c:pt idx="6">
                  <c:v>-4.1023156076202554</c:v>
                </c:pt>
                <c:pt idx="7">
                  <c:v>-4.3407276628741887</c:v>
                </c:pt>
                <c:pt idx="8">
                  <c:v>-4.4800647426483708</c:v>
                </c:pt>
                <c:pt idx="9">
                  <c:v>-4.6412843215521304</c:v>
                </c:pt>
                <c:pt idx="10">
                  <c:v>-4.893929865756375</c:v>
                </c:pt>
                <c:pt idx="11">
                  <c:v>-4.2618390734520233</c:v>
                </c:pt>
                <c:pt idx="12">
                  <c:v>-3.6976188062520343</c:v>
                </c:pt>
                <c:pt idx="13">
                  <c:v>-3.2641928395110043</c:v>
                </c:pt>
                <c:pt idx="14">
                  <c:v>-2.8949074766054461</c:v>
                </c:pt>
                <c:pt idx="15">
                  <c:v>-2.6108104930764764</c:v>
                </c:pt>
                <c:pt idx="16">
                  <c:v>-3.0488698098819267</c:v>
                </c:pt>
                <c:pt idx="17">
                  <c:v>-3.5453679926592985</c:v>
                </c:pt>
                <c:pt idx="18">
                  <c:v>-4.107020767094383</c:v>
                </c:pt>
                <c:pt idx="19">
                  <c:v>-4.6006003747039559</c:v>
                </c:pt>
                <c:pt idx="20">
                  <c:v>-5.0121739658981701</c:v>
                </c:pt>
              </c:numCache>
            </c:numRef>
          </c:val>
        </c:ser>
        <c:ser>
          <c:idx val="4"/>
          <c:order val="3"/>
          <c:tx>
            <c:strRef>
              <c:f>Wealth_SWE!$B$53</c:f>
              <c:strCache>
                <c:ptCount val="1"/>
                <c:pt idx="0">
                  <c:v>Inclusive Wealth Index</c:v>
                </c:pt>
              </c:strCache>
            </c:strRef>
          </c:tx>
          <c:spPr>
            <a:ln w="4445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numRef>
              <c:f>Wealth_SWE!$D$52:$X$52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Wealth_SWE!$D$53:$X$53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0.74459376121909226</c:v>
                </c:pt>
                <c:pt idx="2">
                  <c:v>0.79633741601567998</c:v>
                </c:pt>
                <c:pt idx="3">
                  <c:v>-0.90331571530012367</c:v>
                </c:pt>
                <c:pt idx="4">
                  <c:v>-0.77934486596205055</c:v>
                </c:pt>
                <c:pt idx="5">
                  <c:v>7.2567796848566068E-2</c:v>
                </c:pt>
                <c:pt idx="6">
                  <c:v>0.67695810272210277</c:v>
                </c:pt>
                <c:pt idx="7">
                  <c:v>0.7833089662509396</c:v>
                </c:pt>
                <c:pt idx="8">
                  <c:v>1.2100040801048317</c:v>
                </c:pt>
                <c:pt idx="9">
                  <c:v>2.1818219594569088</c:v>
                </c:pt>
                <c:pt idx="10">
                  <c:v>3.4654002638881298</c:v>
                </c:pt>
                <c:pt idx="11">
                  <c:v>4.8847059679865135</c:v>
                </c:pt>
                <c:pt idx="12">
                  <c:v>6.2078623879786354</c:v>
                </c:pt>
                <c:pt idx="13">
                  <c:v>7.4478317912983094</c:v>
                </c:pt>
                <c:pt idx="14">
                  <c:v>8.6104529716059641</c:v>
                </c:pt>
                <c:pt idx="15">
                  <c:v>8.4022980427442828</c:v>
                </c:pt>
                <c:pt idx="16">
                  <c:v>9.3557128652698154</c:v>
                </c:pt>
                <c:pt idx="17">
                  <c:v>10.596563809873416</c:v>
                </c:pt>
                <c:pt idx="18">
                  <c:v>11.788650688053082</c:v>
                </c:pt>
                <c:pt idx="19">
                  <c:v>12.467016449379088</c:v>
                </c:pt>
                <c:pt idx="20">
                  <c:v>13.361198193041668</c:v>
                </c:pt>
              </c:numCache>
            </c:numRef>
          </c:val>
        </c:ser>
        <c:ser>
          <c:idx val="3"/>
          <c:order val="4"/>
          <c:tx>
            <c:v>GDP</c:v>
          </c:tx>
          <c:spPr>
            <a:ln w="44450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Wealth_SWE!$D$64:$X$64</c:f>
              <c:numCache>
                <c:formatCode>_(* #,##0_);_(* \(#,##0\);_(* "-"??_);_(@_)</c:formatCode>
                <c:ptCount val="21"/>
                <c:pt idx="0">
                  <c:v>0</c:v>
                </c:pt>
                <c:pt idx="1">
                  <c:v>-1.7645602033643182</c:v>
                </c:pt>
                <c:pt idx="2">
                  <c:v>-3.6359292844982627</c:v>
                </c:pt>
                <c:pt idx="3">
                  <c:v>-6.2789506240670594</c:v>
                </c:pt>
                <c:pt idx="4">
                  <c:v>-3.0847832876411907</c:v>
                </c:pt>
                <c:pt idx="5">
                  <c:v>0.31032497999841091</c:v>
                </c:pt>
                <c:pt idx="6">
                  <c:v>1.6916953760842013</c:v>
                </c:pt>
                <c:pt idx="7">
                  <c:v>4.3691005518093018</c:v>
                </c:pt>
                <c:pt idx="8">
                  <c:v>8.7735462230831285</c:v>
                </c:pt>
                <c:pt idx="9">
                  <c:v>13.844313248859663</c:v>
                </c:pt>
                <c:pt idx="10">
                  <c:v>18.809995248566569</c:v>
                </c:pt>
                <c:pt idx="11">
                  <c:v>20.081121670817414</c:v>
                </c:pt>
                <c:pt idx="12">
                  <c:v>22.720265083820014</c:v>
                </c:pt>
                <c:pt idx="13">
                  <c:v>25.114945762687825</c:v>
                </c:pt>
                <c:pt idx="14">
                  <c:v>29.794977804180856</c:v>
                </c:pt>
                <c:pt idx="15">
                  <c:v>33.135596214199616</c:v>
                </c:pt>
                <c:pt idx="16">
                  <c:v>37.919392680377051</c:v>
                </c:pt>
                <c:pt idx="17">
                  <c:v>41.391268667299187</c:v>
                </c:pt>
                <c:pt idx="18">
                  <c:v>39.375372798030298</c:v>
                </c:pt>
                <c:pt idx="19">
                  <c:v>30.8904655260569</c:v>
                </c:pt>
                <c:pt idx="20">
                  <c:v>37.327846191530647</c:v>
                </c:pt>
              </c:numCache>
            </c:numRef>
          </c:val>
        </c:ser>
        <c:marker val="1"/>
        <c:axId val="73477120"/>
        <c:axId val="73491200"/>
      </c:lineChart>
      <c:catAx>
        <c:axId val="73477120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3491200"/>
        <c:crosses val="autoZero"/>
        <c:auto val="1"/>
        <c:lblAlgn val="ctr"/>
        <c:lblOffset val="100"/>
      </c:catAx>
      <c:valAx>
        <c:axId val="73491200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lang="de-DE" sz="1200" b="0">
                    <a:latin typeface="Arial" pitchFamily="34" charset="0"/>
                    <a:cs typeface="Arial" pitchFamily="34" charset="0"/>
                  </a:rPr>
                  <a:t>Percentage</a:t>
                </a: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347712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2505576115710725E-2"/>
          <c:y val="0.88082543661281576"/>
          <c:w val="0.89396306860339469"/>
          <c:h val="0.10256556684739668"/>
        </c:manualLayout>
      </c:layout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Wealth per capita</a:t>
            </a:r>
          </a:p>
        </c:rich>
      </c:tx>
    </c:title>
    <c:plotArea>
      <c:layout/>
      <c:barChart>
        <c:barDir val="col"/>
        <c:grouping val="stacked"/>
        <c:ser>
          <c:idx val="0"/>
          <c:order val="0"/>
          <c:tx>
            <c:strRef>
              <c:f>Wealth_SWE!$B$40</c:f>
              <c:strCache>
                <c:ptCount val="1"/>
                <c:pt idx="0">
                  <c:v>Produced Capital </c:v>
                </c:pt>
              </c:strCache>
            </c:strRef>
          </c:tx>
          <c:spPr>
            <a:solidFill>
              <a:srgbClr val="646464"/>
            </a:solidFill>
            <a:ln w="47625">
              <a:solidFill>
                <a:srgbClr val="646464"/>
              </a:solidFill>
            </a:ln>
          </c:spPr>
          <c:cat>
            <c:numRef>
              <c:f>Wealth_SWE!$D$38:$X$38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Wealth_SWE!$D$40:$X$40</c:f>
              <c:numCache>
                <c:formatCode>_(* #,##0_);_(* \(#,##0\);_(* "-"??_);_(@_)</c:formatCode>
                <c:ptCount val="21"/>
                <c:pt idx="0">
                  <c:v>88827.299207717035</c:v>
                </c:pt>
                <c:pt idx="1">
                  <c:v>90301.514122385386</c:v>
                </c:pt>
                <c:pt idx="2">
                  <c:v>91001.345445684812</c:v>
                </c:pt>
                <c:pt idx="3">
                  <c:v>91015.94553840383</c:v>
                </c:pt>
                <c:pt idx="4">
                  <c:v>91393.031667293078</c:v>
                </c:pt>
                <c:pt idx="5">
                  <c:v>92327.107076518048</c:v>
                </c:pt>
                <c:pt idx="6">
                  <c:v>93609.644556777697</c:v>
                </c:pt>
                <c:pt idx="7">
                  <c:v>95004.678890276584</c:v>
                </c:pt>
                <c:pt idx="8">
                  <c:v>96881.687155172011</c:v>
                </c:pt>
                <c:pt idx="9">
                  <c:v>99168.111467989977</c:v>
                </c:pt>
                <c:pt idx="10">
                  <c:v>101629.41362788688</c:v>
                </c:pt>
                <c:pt idx="11">
                  <c:v>103904.19049241001</c:v>
                </c:pt>
                <c:pt idx="12">
                  <c:v>105892.37214327898</c:v>
                </c:pt>
                <c:pt idx="13">
                  <c:v>107779.42120975774</c:v>
                </c:pt>
                <c:pt idx="14">
                  <c:v>109819.51194238303</c:v>
                </c:pt>
                <c:pt idx="15">
                  <c:v>112178.52775703861</c:v>
                </c:pt>
                <c:pt idx="16">
                  <c:v>114936.60471008283</c:v>
                </c:pt>
                <c:pt idx="17">
                  <c:v>118099.6526678073</c:v>
                </c:pt>
                <c:pt idx="18">
                  <c:v>121112.77889325519</c:v>
                </c:pt>
                <c:pt idx="19">
                  <c:v>122532.11728103481</c:v>
                </c:pt>
                <c:pt idx="20">
                  <c:v>124416.83388583928</c:v>
                </c:pt>
              </c:numCache>
            </c:numRef>
          </c:val>
        </c:ser>
        <c:ser>
          <c:idx val="1"/>
          <c:order val="1"/>
          <c:tx>
            <c:strRef>
              <c:f>Wealth_SWE!$B$41</c:f>
              <c:strCache>
                <c:ptCount val="1"/>
                <c:pt idx="0">
                  <c:v>Human Capital</c:v>
                </c:pt>
              </c:strCache>
            </c:strRef>
          </c:tx>
          <c:spPr>
            <a:solidFill>
              <a:srgbClr val="FF9900"/>
            </a:solidFill>
            <a:ln w="47625">
              <a:solidFill>
                <a:srgbClr val="FF9900"/>
              </a:solidFill>
            </a:ln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Wealth_SWE!$D$38:$X$38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Wealth_SWE!$D$41:$X$41</c:f>
              <c:numCache>
                <c:formatCode>General</c:formatCode>
                <c:ptCount val="21"/>
                <c:pt idx="0">
                  <c:v>294778.65371774317</c:v>
                </c:pt>
                <c:pt idx="1">
                  <c:v>296552.54696790193</c:v>
                </c:pt>
                <c:pt idx="2">
                  <c:v>296268.79025336419</c:v>
                </c:pt>
                <c:pt idx="3">
                  <c:v>289508.99064392946</c:v>
                </c:pt>
                <c:pt idx="4">
                  <c:v>289803.52114471281</c:v>
                </c:pt>
                <c:pt idx="5">
                  <c:v>292501.48967094324</c:v>
                </c:pt>
                <c:pt idx="6">
                  <c:v>293756.84364783077</c:v>
                </c:pt>
                <c:pt idx="7">
                  <c:v>292853.72231860599</c:v>
                </c:pt>
                <c:pt idx="8">
                  <c:v>292751.36252512923</c:v>
                </c:pt>
                <c:pt idx="9">
                  <c:v>294468.7676054138</c:v>
                </c:pt>
                <c:pt idx="10">
                  <c:v>297305.39641523012</c:v>
                </c:pt>
                <c:pt idx="11">
                  <c:v>300666.83611342136</c:v>
                </c:pt>
                <c:pt idx="12">
                  <c:v>303939.15118085674</c:v>
                </c:pt>
                <c:pt idx="13">
                  <c:v>307005.08016646089</c:v>
                </c:pt>
                <c:pt idx="14">
                  <c:v>309618.03923461994</c:v>
                </c:pt>
                <c:pt idx="15">
                  <c:v>306340.67253405094</c:v>
                </c:pt>
                <c:pt idx="16">
                  <c:v>307578.75532896322</c:v>
                </c:pt>
                <c:pt idx="17">
                  <c:v>309598.70472784108</c:v>
                </c:pt>
                <c:pt idx="18">
                  <c:v>311585.50485201972</c:v>
                </c:pt>
                <c:pt idx="19">
                  <c:v>313053.76957446802</c:v>
                </c:pt>
                <c:pt idx="20">
                  <c:v>314917.11981773673</c:v>
                </c:pt>
              </c:numCache>
            </c:numRef>
          </c:val>
        </c:ser>
        <c:ser>
          <c:idx val="2"/>
          <c:order val="2"/>
          <c:tx>
            <c:strRef>
              <c:f>Wealth_SWE!$B$42</c:f>
              <c:strCache>
                <c:ptCount val="1"/>
                <c:pt idx="0">
                  <c:v>Natural Capital</c:v>
                </c:pt>
              </c:strCache>
            </c:strRef>
          </c:tx>
          <c:spPr>
            <a:solidFill>
              <a:srgbClr val="78A22F"/>
            </a:solidFill>
            <a:ln w="47625">
              <a:solidFill>
                <a:srgbClr val="78A22F"/>
              </a:solidFill>
            </a:ln>
          </c:spPr>
          <c:cat>
            <c:numRef>
              <c:f>Wealth_SWE!$D$38:$X$38</c:f>
              <c:numCache>
                <c:formatCode>General</c:formatCode>
                <c:ptCount val="2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</c:numCache>
            </c:numRef>
          </c:cat>
          <c:val>
            <c:numRef>
              <c:f>Wealth_SWE!$D$42:$X$42</c:f>
              <c:numCache>
                <c:formatCode>_(* #,##0_);_(* \(#,##0\);_(* "-"??_);_(@_)</c:formatCode>
                <c:ptCount val="21"/>
                <c:pt idx="0">
                  <c:v>24348.546846704954</c:v>
                </c:pt>
                <c:pt idx="1">
                  <c:v>24138.042435793981</c:v>
                </c:pt>
                <c:pt idx="2">
                  <c:v>23933.058395121487</c:v>
                </c:pt>
                <c:pt idx="3">
                  <c:v>23744.446482115982</c:v>
                </c:pt>
                <c:pt idx="4">
                  <c:v>23578.574510723793</c:v>
                </c:pt>
                <c:pt idx="5">
                  <c:v>23421.946617333113</c:v>
                </c:pt>
                <c:pt idx="6">
                  <c:v>23349.692609183847</c:v>
                </c:pt>
                <c:pt idx="7">
                  <c:v>23291.642738222152</c:v>
                </c:pt>
                <c:pt idx="8">
                  <c:v>23257.716184078505</c:v>
                </c:pt>
                <c:pt idx="9">
                  <c:v>23218.46155938306</c:v>
                </c:pt>
                <c:pt idx="10">
                  <c:v>23156.946040696377</c:v>
                </c:pt>
                <c:pt idx="11">
                  <c:v>23310.850963374312</c:v>
                </c:pt>
                <c:pt idx="12">
                  <c:v>23448.230399452106</c:v>
                </c:pt>
                <c:pt idx="13">
                  <c:v>23553.763324009829</c:v>
                </c:pt>
                <c:pt idx="14">
                  <c:v>23643.678943594914</c:v>
                </c:pt>
                <c:pt idx="15">
                  <c:v>23712.85243071954</c:v>
                </c:pt>
                <c:pt idx="16">
                  <c:v>23606.191352750808</c:v>
                </c:pt>
                <c:pt idx="17">
                  <c:v>23485.301260124223</c:v>
                </c:pt>
                <c:pt idx="18">
                  <c:v>23348.546971225078</c:v>
                </c:pt>
                <c:pt idx="19">
                  <c:v>23228.367509240477</c:v>
                </c:pt>
                <c:pt idx="20">
                  <c:v>23128.155320579888</c:v>
                </c:pt>
              </c:numCache>
            </c:numRef>
          </c:val>
        </c:ser>
        <c:overlap val="100"/>
        <c:axId val="75699712"/>
        <c:axId val="75701248"/>
      </c:barChart>
      <c:catAx>
        <c:axId val="75699712"/>
        <c:scaling>
          <c:orientation val="minMax"/>
        </c:scaling>
        <c:axPos val="b"/>
        <c:numFmt formatCode="General" sourceLinked="1"/>
        <c:tickLblPos val="low"/>
        <c:spPr>
          <a:ln w="19050"/>
        </c:spPr>
        <c:txPr>
          <a:bodyPr rot="-5400000" vert="horz"/>
          <a:lstStyle/>
          <a:p>
            <a:pPr>
              <a:defRPr lang="de-DE" sz="12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75701248"/>
        <c:crosses val="autoZero"/>
        <c:auto val="1"/>
        <c:lblAlgn val="ctr"/>
        <c:lblOffset val="100"/>
      </c:catAx>
      <c:valAx>
        <c:axId val="75701248"/>
        <c:scaling>
          <c:orientation val="minMax"/>
        </c:scaling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lang="de-DE" sz="1200" b="0">
                    <a:latin typeface="Arial" pitchFamily="34" charset="0"/>
                    <a:cs typeface="Arial" pitchFamily="34" charset="0"/>
                  </a:defRPr>
                </a:pPr>
                <a:r>
                  <a:rPr sz="1200" b="0">
                    <a:latin typeface="Arial" pitchFamily="34" charset="0"/>
                    <a:cs typeface="Arial" pitchFamily="34" charset="0"/>
                  </a:rPr>
                  <a:t>Constant US$</a:t>
                </a:r>
                <a:r>
                  <a:rPr sz="1200" b="0" baseline="0">
                    <a:latin typeface="Arial" pitchFamily="34" charset="0"/>
                    <a:cs typeface="Arial" pitchFamily="34" charset="0"/>
                  </a:rPr>
                  <a:t> of 2005</a:t>
                </a:r>
                <a:endParaRPr sz="1200" b="0">
                  <a:latin typeface="Arial" pitchFamily="34" charset="0"/>
                  <a:cs typeface="Arial" pitchFamily="34" charset="0"/>
                </a:endParaRPr>
              </a:p>
            </c:rich>
          </c:tx>
        </c:title>
        <c:numFmt formatCode="_(* #,##0_);_(* \(#,##0\);_(* &quot;-&quot;??_);_(@_)" sourceLinked="1"/>
        <c:tickLblPos val="nextTo"/>
        <c:spPr>
          <a:ln w="19050"/>
        </c:spPr>
        <c:txPr>
          <a:bodyPr/>
          <a:lstStyle/>
          <a:p>
            <a:pPr>
              <a:defRPr lang="de-DE"/>
            </a:pPr>
            <a:endParaRPr lang="de-DE"/>
          </a:p>
        </c:txPr>
        <c:crossAx val="75699712"/>
        <c:crosses val="autoZero"/>
        <c:crossBetween val="between"/>
      </c:valAx>
    </c:plotArea>
    <c:legend>
      <c:legendPos val="b"/>
      <c:txPr>
        <a:bodyPr/>
        <a:lstStyle/>
        <a:p>
          <a:pPr>
            <a:defRPr lang="de-DE" sz="12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5000000000001399" l="0.70000000000000162" r="0.70000000000000162" t="0.750000000000013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Wealth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rgbClr val="646464"/>
              </a:solidFill>
            </c:spPr>
          </c:dPt>
          <c:dPt>
            <c:idx val="1"/>
            <c:spPr>
              <a:solidFill>
                <a:srgbClr val="FD9900"/>
              </a:solidFill>
            </c:spPr>
          </c:dPt>
          <c:dPt>
            <c:idx val="2"/>
            <c:spPr>
              <a:solidFill>
                <a:srgbClr val="78A22F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Wealth_SWE!$B$67:$B$69</c:f>
              <c:strCache>
                <c:ptCount val="3"/>
                <c:pt idx="0">
                  <c:v>Produced Capital </c:v>
                </c:pt>
                <c:pt idx="1">
                  <c:v>Human Capital</c:v>
                </c:pt>
                <c:pt idx="2">
                  <c:v>Natural Capital</c:v>
                </c:pt>
              </c:strCache>
            </c:strRef>
          </c:cat>
          <c:val>
            <c:numRef>
              <c:f>Wealth_SWE!$C$67:$C$69</c:f>
              <c:numCache>
                <c:formatCode>_(* #,##0_);_(* \(#,##0\);_(* "-"??_);_(@_)</c:formatCode>
                <c:ptCount val="3"/>
                <c:pt idx="0">
                  <c:v>24.113454689005877</c:v>
                </c:pt>
                <c:pt idx="1">
                  <c:v>70.374718775461787</c:v>
                </c:pt>
                <c:pt idx="2">
                  <c:v>5.5118265355323404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 sz="1800" b="1" i="0" baseline="0"/>
              <a:t>Composition of  Natural Capital</a:t>
            </a:r>
            <a:endParaRPr lang="de-DE"/>
          </a:p>
          <a:p>
            <a:pPr>
              <a:defRPr/>
            </a:pPr>
            <a:r>
              <a:rPr lang="en-US" sz="1800" b="0" i="0" baseline="0"/>
              <a:t>(average 1990-2010, in %)</a:t>
            </a:r>
            <a:endParaRPr lang="en-US" sz="1800" b="1" i="0" baseline="0"/>
          </a:p>
        </c:rich>
      </c:tx>
    </c:title>
    <c:plotArea>
      <c:layout/>
      <c:doughnutChart>
        <c:varyColors val="1"/>
        <c:ser>
          <c:idx val="0"/>
          <c:order val="0"/>
          <c:dPt>
            <c:idx val="0"/>
            <c:spPr>
              <a:solidFill>
                <a:schemeClr val="bg2">
                  <a:lumMod val="50000"/>
                </a:schemeClr>
              </a:solidFill>
            </c:spPr>
          </c:dPt>
          <c:dPt>
            <c:idx val="1"/>
            <c:spPr>
              <a:solidFill>
                <a:srgbClr val="78A22F"/>
              </a:solidFill>
            </c:spPr>
          </c:dPt>
          <c:dPt>
            <c:idx val="2"/>
            <c:spPr>
              <a:solidFill>
                <a:srgbClr val="00B0F0"/>
              </a:solidFill>
            </c:spPr>
          </c:dPt>
          <c:dPt>
            <c:idx val="3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spPr>
              <a:solidFill>
                <a:srgbClr val="CE7674"/>
              </a:solidFill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Val val="1"/>
            <c:showLeaderLines val="1"/>
          </c:dLbls>
          <c:cat>
            <c:strRef>
              <c:f>Wealth_SWE!$B$72:$B$75</c:f>
              <c:strCache>
                <c:ptCount val="4"/>
                <c:pt idx="0">
                  <c:v>Agricultural Land</c:v>
                </c:pt>
                <c:pt idx="1">
                  <c:v>Total Forest</c:v>
                </c:pt>
                <c:pt idx="2">
                  <c:v>Fossil Fuels</c:v>
                </c:pt>
                <c:pt idx="3">
                  <c:v>Minerals</c:v>
                </c:pt>
              </c:strCache>
            </c:strRef>
          </c:cat>
          <c:val>
            <c:numRef>
              <c:f>Wealth_SWE!$C$72:$C$75</c:f>
              <c:numCache>
                <c:formatCode>_(* #,##0_);_(* \(#,##0\);_(* "-"??_);_(@_)</c:formatCode>
                <c:ptCount val="4"/>
                <c:pt idx="0">
                  <c:v>4.5195314553145796</c:v>
                </c:pt>
                <c:pt idx="1">
                  <c:v>90.708518389720041</c:v>
                </c:pt>
                <c:pt idx="2">
                  <c:v>0</c:v>
                </c:pt>
                <c:pt idx="3">
                  <c:v>4.7719501549653849</c:v>
                </c:pt>
              </c:numCache>
            </c:numRef>
          </c:val>
        </c:ser>
        <c:firstSliceAng val="0"/>
        <c:holeSize val="50"/>
      </c:doughnutChart>
    </c:plotArea>
    <c:legend>
      <c:legendPos val="b"/>
      <c:layout>
        <c:manualLayout>
          <c:xMode val="edge"/>
          <c:yMode val="edge"/>
          <c:x val="0.24456431036008144"/>
          <c:y val="0.91022985303732362"/>
          <c:w val="0.4982871096169158"/>
          <c:h val="7.2441627107080936E-2"/>
        </c:manualLayout>
      </c:layout>
    </c:legend>
    <c:plotVisOnly val="1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498929</xdr:colOff>
      <xdr:row>3</xdr:row>
      <xdr:rowOff>4535</xdr:rowOff>
    </xdr:from>
    <xdr:to>
      <xdr:col>26</xdr:col>
      <xdr:colOff>335643</xdr:colOff>
      <xdr:row>27</xdr:row>
      <xdr:rowOff>20410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503465</xdr:colOff>
      <xdr:row>3</xdr:row>
      <xdr:rowOff>58965</xdr:rowOff>
    </xdr:from>
    <xdr:to>
      <xdr:col>13</xdr:col>
      <xdr:colOff>376464</xdr:colOff>
      <xdr:row>27</xdr:row>
      <xdr:rowOff>74840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555624</xdr:colOff>
      <xdr:row>32</xdr:row>
      <xdr:rowOff>31750</xdr:rowOff>
    </xdr:from>
    <xdr:to>
      <xdr:col>13</xdr:col>
      <xdr:colOff>380999</xdr:colOff>
      <xdr:row>55</xdr:row>
      <xdr:rowOff>47625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47625</xdr:colOff>
      <xdr:row>31</xdr:row>
      <xdr:rowOff>111125</xdr:rowOff>
    </xdr:from>
    <xdr:to>
      <xdr:col>26</xdr:col>
      <xdr:colOff>381000</xdr:colOff>
      <xdr:row>54</xdr:row>
      <xdr:rowOff>158750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66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35" sqref="D35:X35"/>
    </sheetView>
  </sheetViews>
  <sheetFormatPr defaultRowHeight="15"/>
  <cols>
    <col min="1" max="1" width="22.140625" style="5" customWidth="1"/>
    <col min="2" max="2" width="58.140625" style="6" customWidth="1"/>
    <col min="3" max="3" width="21.85546875" style="6" customWidth="1"/>
    <col min="4" max="4" width="22" customWidth="1"/>
    <col min="5" max="24" width="20.7109375" customWidth="1"/>
  </cols>
  <sheetData>
    <row r="1" spans="1:24" ht="21">
      <c r="A1" s="3" t="s">
        <v>0</v>
      </c>
      <c r="B1" s="4" t="s">
        <v>63</v>
      </c>
    </row>
    <row r="2" spans="1:24" ht="21">
      <c r="A2" s="3" t="s">
        <v>1</v>
      </c>
      <c r="B2" s="4" t="s">
        <v>64</v>
      </c>
    </row>
    <row r="3" spans="1:24" ht="21">
      <c r="A3" s="3" t="s">
        <v>39</v>
      </c>
      <c r="B3" s="4" t="s">
        <v>40</v>
      </c>
      <c r="D3" s="12"/>
    </row>
    <row r="4" spans="1:24" ht="21" customHeight="1">
      <c r="A4" s="3" t="s">
        <v>4</v>
      </c>
      <c r="B4" s="4" t="s">
        <v>30</v>
      </c>
    </row>
    <row r="6" spans="1:24">
      <c r="A6" s="1" t="s">
        <v>2</v>
      </c>
      <c r="B6" s="1" t="s">
        <v>3</v>
      </c>
      <c r="C6" s="1" t="s">
        <v>37</v>
      </c>
      <c r="D6" s="1">
        <v>1990</v>
      </c>
      <c r="E6" s="1">
        <v>1991</v>
      </c>
      <c r="F6" s="1">
        <v>1992</v>
      </c>
      <c r="G6" s="1">
        <v>1993</v>
      </c>
      <c r="H6" s="1">
        <v>1994</v>
      </c>
      <c r="I6" s="1">
        <v>1995</v>
      </c>
      <c r="J6" s="1">
        <v>1996</v>
      </c>
      <c r="K6" s="1">
        <v>1997</v>
      </c>
      <c r="L6" s="1">
        <v>1998</v>
      </c>
      <c r="M6" s="1">
        <v>1999</v>
      </c>
      <c r="N6" s="1">
        <v>2000</v>
      </c>
      <c r="O6" s="1">
        <v>2001</v>
      </c>
      <c r="P6" s="1">
        <v>2002</v>
      </c>
      <c r="Q6" s="1">
        <v>2003</v>
      </c>
      <c r="R6" s="1">
        <v>2004</v>
      </c>
      <c r="S6" s="1">
        <v>2005</v>
      </c>
      <c r="T6" s="1">
        <v>2006</v>
      </c>
      <c r="U6" s="1">
        <v>2007</v>
      </c>
      <c r="V6" s="1">
        <v>2008</v>
      </c>
      <c r="W6" s="1">
        <v>2009</v>
      </c>
      <c r="X6" s="1">
        <v>2010</v>
      </c>
    </row>
    <row r="7" spans="1:24" ht="16.5">
      <c r="A7" s="24" t="s">
        <v>29</v>
      </c>
      <c r="B7" s="23" t="s">
        <v>28</v>
      </c>
      <c r="D7" s="13">
        <f>+D8+D9+D10</f>
        <v>3491612803330.5015</v>
      </c>
      <c r="E7" s="13">
        <f t="shared" ref="E7:X7" si="0">+E8+E9+E10</f>
        <v>3541407577224.188</v>
      </c>
      <c r="F7" s="13">
        <f t="shared" si="0"/>
        <v>3568691478847.7324</v>
      </c>
      <c r="G7" s="13">
        <f t="shared" si="0"/>
        <v>3532867282550.0586</v>
      </c>
      <c r="H7" s="13">
        <f t="shared" si="0"/>
        <v>3557963654563.7373</v>
      </c>
      <c r="I7" s="13">
        <f t="shared" si="0"/>
        <v>3603606725503.3281</v>
      </c>
      <c r="J7" s="13">
        <f t="shared" si="0"/>
        <v>3633778963171.7427</v>
      </c>
      <c r="K7" s="13">
        <f t="shared" si="0"/>
        <v>3640295353204.7646</v>
      </c>
      <c r="L7" s="13">
        <f t="shared" si="0"/>
        <v>3655177438429.3027</v>
      </c>
      <c r="M7" s="13">
        <f t="shared" si="0"/>
        <v>3690206483832.3184</v>
      </c>
      <c r="N7" s="13">
        <f t="shared" si="0"/>
        <v>3739797538941.2671</v>
      </c>
      <c r="O7" s="13">
        <f t="shared" si="0"/>
        <v>3798316840583.1445</v>
      </c>
      <c r="P7" s="13">
        <f t="shared" si="0"/>
        <v>3856983143368.9995</v>
      </c>
      <c r="Q7" s="13">
        <f t="shared" si="0"/>
        <v>3916724223696.3042</v>
      </c>
      <c r="R7" s="13">
        <f t="shared" si="0"/>
        <v>3977967776179.6733</v>
      </c>
      <c r="S7" s="13">
        <f t="shared" si="0"/>
        <v>3993065774083.4033</v>
      </c>
      <c r="T7" s="13">
        <f t="shared" si="0"/>
        <v>4055560310088.2661</v>
      </c>
      <c r="U7" s="13">
        <f t="shared" si="0"/>
        <v>4133462239633.8706</v>
      </c>
      <c r="V7" s="13">
        <f t="shared" si="0"/>
        <v>4212446201333.98</v>
      </c>
      <c r="W7" s="13">
        <f t="shared" si="0"/>
        <v>4272069991958.1045</v>
      </c>
      <c r="X7" s="13">
        <f t="shared" si="0"/>
        <v>4337749832006.458</v>
      </c>
    </row>
    <row r="8" spans="1:24" s="22" customFormat="1" ht="15.75">
      <c r="A8" s="19">
        <v>1</v>
      </c>
      <c r="B8" s="20" t="s">
        <v>5</v>
      </c>
      <c r="C8" s="20"/>
      <c r="D8" s="21">
        <v>760257664450.68579</v>
      </c>
      <c r="E8" s="21">
        <v>778103675482.26782</v>
      </c>
      <c r="F8" s="21">
        <v>789769463661.61084</v>
      </c>
      <c r="G8" s="21">
        <v>795378700369.88379</v>
      </c>
      <c r="H8" s="21">
        <v>803342554922.74597</v>
      </c>
      <c r="I8" s="21">
        <v>814966665481.96375</v>
      </c>
      <c r="J8" s="21">
        <v>828203935054.17053</v>
      </c>
      <c r="K8" s="21">
        <v>841165156585.70215</v>
      </c>
      <c r="L8" s="21">
        <v>857659667794.23389</v>
      </c>
      <c r="M8" s="21">
        <v>877884417584.93237</v>
      </c>
      <c r="N8" s="21">
        <v>900452154043.36279</v>
      </c>
      <c r="O8" s="21">
        <v>922359784893.31433</v>
      </c>
      <c r="P8" s="21">
        <v>942636001008.57727</v>
      </c>
      <c r="Q8" s="21">
        <v>963051378042.29968</v>
      </c>
      <c r="R8" s="21">
        <v>985955734535.79687</v>
      </c>
      <c r="S8" s="21">
        <v>1012898628710.3778</v>
      </c>
      <c r="T8" s="21">
        <v>1044854996994.1827</v>
      </c>
      <c r="U8" s="21">
        <v>1081955087359.8806</v>
      </c>
      <c r="V8" s="21">
        <v>1118703236201.3</v>
      </c>
      <c r="W8" s="21">
        <v>1140910022536.616</v>
      </c>
      <c r="X8" s="21">
        <v>1166990959380.1663</v>
      </c>
    </row>
    <row r="9" spans="1:24" s="22" customFormat="1" ht="15.75">
      <c r="A9" s="19">
        <v>2</v>
      </c>
      <c r="B9" s="20" t="s">
        <v>38</v>
      </c>
      <c r="C9" s="20"/>
      <c r="D9" s="21">
        <v>2522960090020.3784</v>
      </c>
      <c r="E9" s="21">
        <v>2555312931482.1831</v>
      </c>
      <c r="F9" s="21">
        <v>2571215210413.8916</v>
      </c>
      <c r="G9" s="21">
        <v>2529988381284.2905</v>
      </c>
      <c r="H9" s="21">
        <v>2547365995577.5176</v>
      </c>
      <c r="I9" s="21">
        <v>2581895731749.4424</v>
      </c>
      <c r="J9" s="21">
        <v>2598990467383.5342</v>
      </c>
      <c r="K9" s="21">
        <v>2592907529063.2642</v>
      </c>
      <c r="L9" s="21">
        <v>2591625349458.0864</v>
      </c>
      <c r="M9" s="21">
        <v>2606780937132.9473</v>
      </c>
      <c r="N9" s="21">
        <v>2634171299964.5903</v>
      </c>
      <c r="O9" s="21">
        <v>2669026118849.2354</v>
      </c>
      <c r="P9" s="21">
        <v>2705614958095.437</v>
      </c>
      <c r="Q9" s="21">
        <v>2743210737278.7534</v>
      </c>
      <c r="R9" s="21">
        <v>2779739919617.0444</v>
      </c>
      <c r="S9" s="21">
        <v>2766055619841.9702</v>
      </c>
      <c r="T9" s="21">
        <v>2796108344120.2925</v>
      </c>
      <c r="U9" s="21">
        <v>2836349523927.3208</v>
      </c>
      <c r="V9" s="21">
        <v>2878075425373.4858</v>
      </c>
      <c r="W9" s="21">
        <v>2914878084422.5249</v>
      </c>
      <c r="X9" s="21">
        <v>2953824014831.8677</v>
      </c>
    </row>
    <row r="10" spans="1:24" s="22" customFormat="1" ht="15.75">
      <c r="A10" s="19">
        <v>3</v>
      </c>
      <c r="B10" s="20" t="s">
        <v>10</v>
      </c>
      <c r="C10" s="20"/>
      <c r="D10" s="21">
        <f>+D13+D16+D19+D23</f>
        <v>208395048859.43695</v>
      </c>
      <c r="E10" s="21">
        <f t="shared" ref="E10:X10" si="1">+E13+E16+E19+E23</f>
        <v>207990970259.73669</v>
      </c>
      <c r="F10" s="21">
        <f t="shared" si="1"/>
        <v>207706804772.22989</v>
      </c>
      <c r="G10" s="21">
        <f t="shared" si="1"/>
        <v>207500200895.88443</v>
      </c>
      <c r="H10" s="21">
        <f t="shared" si="1"/>
        <v>207255104063.47385</v>
      </c>
      <c r="I10" s="21">
        <f t="shared" si="1"/>
        <v>206744328271.92187</v>
      </c>
      <c r="J10" s="21">
        <f t="shared" si="1"/>
        <v>206584560734.0379</v>
      </c>
      <c r="K10" s="21">
        <f t="shared" si="1"/>
        <v>206222667555.79822</v>
      </c>
      <c r="L10" s="21">
        <f t="shared" si="1"/>
        <v>205892421176.98267</v>
      </c>
      <c r="M10" s="21">
        <f t="shared" si="1"/>
        <v>205541129114.43832</v>
      </c>
      <c r="N10" s="21">
        <f t="shared" si="1"/>
        <v>205174084933.31412</v>
      </c>
      <c r="O10" s="21">
        <f t="shared" si="1"/>
        <v>206930936840.59491</v>
      </c>
      <c r="P10" s="21">
        <f t="shared" si="1"/>
        <v>208732184264.98514</v>
      </c>
      <c r="Q10" s="21">
        <f t="shared" si="1"/>
        <v>210462108375.25082</v>
      </c>
      <c r="R10" s="21">
        <f t="shared" si="1"/>
        <v>212272122026.83212</v>
      </c>
      <c r="S10" s="21">
        <f t="shared" si="1"/>
        <v>214111525531.05533</v>
      </c>
      <c r="T10" s="21">
        <f t="shared" si="1"/>
        <v>214596968973.7912</v>
      </c>
      <c r="U10" s="21">
        <f t="shared" si="1"/>
        <v>215157628346.66934</v>
      </c>
      <c r="V10" s="21">
        <f t="shared" si="1"/>
        <v>215667539759.19376</v>
      </c>
      <c r="W10" s="21">
        <f t="shared" si="1"/>
        <v>216281884998.96411</v>
      </c>
      <c r="X10" s="21">
        <f t="shared" si="1"/>
        <v>216934857794.42401</v>
      </c>
    </row>
    <row r="11" spans="1:24" s="22" customFormat="1" ht="15.75">
      <c r="A11" s="27">
        <v>3.1</v>
      </c>
      <c r="B11" s="26" t="s">
        <v>32</v>
      </c>
      <c r="C11" s="20"/>
      <c r="D11" s="38">
        <f>+D13+D16</f>
        <v>197791735865.06888</v>
      </c>
      <c r="E11" s="38">
        <f t="shared" ref="E11:X11" si="2">+E13+E16</f>
        <v>197444206829.15588</v>
      </c>
      <c r="F11" s="38">
        <f t="shared" si="2"/>
        <v>197217246122.0632</v>
      </c>
      <c r="G11" s="38">
        <f t="shared" si="2"/>
        <v>197066743379.58829</v>
      </c>
      <c r="H11" s="38">
        <f t="shared" si="2"/>
        <v>196880952345.75134</v>
      </c>
      <c r="I11" s="38">
        <f t="shared" si="2"/>
        <v>196433439817.64584</v>
      </c>
      <c r="J11" s="38">
        <f t="shared" si="2"/>
        <v>196335869512.21402</v>
      </c>
      <c r="K11" s="38">
        <f t="shared" si="2"/>
        <v>196038332222.39725</v>
      </c>
      <c r="L11" s="38">
        <f t="shared" si="2"/>
        <v>195770201842.04883</v>
      </c>
      <c r="M11" s="38">
        <f t="shared" si="2"/>
        <v>195475605243.17889</v>
      </c>
      <c r="N11" s="38">
        <f t="shared" si="2"/>
        <v>195169245880.52164</v>
      </c>
      <c r="O11" s="38">
        <f t="shared" si="2"/>
        <v>196982780396.6235</v>
      </c>
      <c r="P11" s="38">
        <f t="shared" si="2"/>
        <v>198840425276.92789</v>
      </c>
      <c r="Q11" s="38">
        <f t="shared" si="2"/>
        <v>200630434265.45502</v>
      </c>
      <c r="R11" s="38">
        <f t="shared" si="2"/>
        <v>202502782600.49365</v>
      </c>
      <c r="S11" s="38">
        <f t="shared" si="2"/>
        <v>204407478535.94745</v>
      </c>
      <c r="T11" s="38">
        <f t="shared" si="2"/>
        <v>204958071507.67883</v>
      </c>
      <c r="U11" s="38">
        <f t="shared" si="2"/>
        <v>205588063134.97488</v>
      </c>
      <c r="V11" s="38">
        <f t="shared" si="2"/>
        <v>206165122325.22784</v>
      </c>
      <c r="W11" s="38">
        <f t="shared" si="2"/>
        <v>206830402243.88589</v>
      </c>
      <c r="X11" s="38">
        <f t="shared" si="2"/>
        <v>207554495981.48071</v>
      </c>
    </row>
    <row r="12" spans="1:24" s="22" customFormat="1" ht="15.75">
      <c r="A12" s="27">
        <v>3.2</v>
      </c>
      <c r="B12" s="26" t="s">
        <v>33</v>
      </c>
      <c r="C12" s="20"/>
      <c r="D12" s="38">
        <f>+D23+D19</f>
        <v>10603312994.368063</v>
      </c>
      <c r="E12" s="38">
        <f t="shared" ref="E12:X12" si="3">+E23+E19</f>
        <v>10546763430.580795</v>
      </c>
      <c r="F12" s="38">
        <f t="shared" si="3"/>
        <v>10489558650.166677</v>
      </c>
      <c r="G12" s="38">
        <f t="shared" si="3"/>
        <v>10433457516.296135</v>
      </c>
      <c r="H12" s="38">
        <f t="shared" si="3"/>
        <v>10374151717.722504</v>
      </c>
      <c r="I12" s="38">
        <f t="shared" si="3"/>
        <v>10310888454.276018</v>
      </c>
      <c r="J12" s="38">
        <f t="shared" si="3"/>
        <v>10248691221.823885</v>
      </c>
      <c r="K12" s="38">
        <f t="shared" si="3"/>
        <v>10184335333.400959</v>
      </c>
      <c r="L12" s="38">
        <f t="shared" si="3"/>
        <v>10122219334.933849</v>
      </c>
      <c r="M12" s="38">
        <f t="shared" si="3"/>
        <v>10065523871.259434</v>
      </c>
      <c r="N12" s="38">
        <f t="shared" si="3"/>
        <v>10004839052.792479</v>
      </c>
      <c r="O12" s="38">
        <f t="shared" si="3"/>
        <v>9948156443.9714203</v>
      </c>
      <c r="P12" s="38">
        <f t="shared" si="3"/>
        <v>9891758988.0572433</v>
      </c>
      <c r="Q12" s="38">
        <f t="shared" si="3"/>
        <v>9831674109.7957993</v>
      </c>
      <c r="R12" s="38">
        <f t="shared" si="3"/>
        <v>9769339426.3384819</v>
      </c>
      <c r="S12" s="38">
        <f t="shared" si="3"/>
        <v>9704046995.1078682</v>
      </c>
      <c r="T12" s="38">
        <f t="shared" si="3"/>
        <v>9638897466.1123524</v>
      </c>
      <c r="U12" s="38">
        <f t="shared" si="3"/>
        <v>9569565211.6944523</v>
      </c>
      <c r="V12" s="38">
        <f t="shared" si="3"/>
        <v>9502417433.9659195</v>
      </c>
      <c r="W12" s="38">
        <f t="shared" si="3"/>
        <v>9451482755.0782051</v>
      </c>
      <c r="X12" s="38">
        <f t="shared" si="3"/>
        <v>9380361812.9432983</v>
      </c>
    </row>
    <row r="13" spans="1:24" s="22" customFormat="1" ht="15.75">
      <c r="A13" s="15" t="s">
        <v>42</v>
      </c>
      <c r="B13" s="10" t="s">
        <v>31</v>
      </c>
      <c r="C13" s="20"/>
      <c r="D13" s="13">
        <f>+D14+D15</f>
        <v>10036578201.55624</v>
      </c>
      <c r="E13" s="13">
        <f t="shared" ref="E13:X13" si="4">+E14+E15</f>
        <v>9874840199.4801807</v>
      </c>
      <c r="F13" s="13">
        <f t="shared" si="4"/>
        <v>9833670526.2244568</v>
      </c>
      <c r="G13" s="13">
        <f t="shared" si="4"/>
        <v>9868958817.5865059</v>
      </c>
      <c r="H13" s="13">
        <f t="shared" si="4"/>
        <v>9868958817.5865059</v>
      </c>
      <c r="I13" s="13">
        <f t="shared" si="4"/>
        <v>9607237323.3179722</v>
      </c>
      <c r="J13" s="13">
        <f t="shared" si="4"/>
        <v>9695458051.7230968</v>
      </c>
      <c r="K13" s="13">
        <f t="shared" si="4"/>
        <v>9583711795.7432728</v>
      </c>
      <c r="L13" s="13">
        <f t="shared" si="4"/>
        <v>9501372449.231823</v>
      </c>
      <c r="M13" s="13">
        <f t="shared" si="4"/>
        <v>9392566884.1988373</v>
      </c>
      <c r="N13" s="13">
        <f t="shared" si="4"/>
        <v>9271998555.3785019</v>
      </c>
      <c r="O13" s="13">
        <f t="shared" si="4"/>
        <v>9274939246.3253403</v>
      </c>
      <c r="P13" s="13">
        <f t="shared" si="4"/>
        <v>9321990301.4747391</v>
      </c>
      <c r="Q13" s="13">
        <f t="shared" si="4"/>
        <v>9301405464.8468761</v>
      </c>
      <c r="R13" s="13">
        <f t="shared" si="4"/>
        <v>9363159974.730463</v>
      </c>
      <c r="S13" s="13">
        <f t="shared" si="4"/>
        <v>9457262085.0292625</v>
      </c>
      <c r="T13" s="13">
        <f t="shared" si="4"/>
        <v>9301405464.8468761</v>
      </c>
      <c r="U13" s="13">
        <f t="shared" si="4"/>
        <v>9224947500.2291031</v>
      </c>
      <c r="V13" s="13">
        <f t="shared" si="4"/>
        <v>9095557098.5682545</v>
      </c>
      <c r="W13" s="13">
        <f t="shared" si="4"/>
        <v>9054387425.3125305</v>
      </c>
      <c r="X13" s="13">
        <f t="shared" si="4"/>
        <v>9072031570.9935551</v>
      </c>
    </row>
    <row r="14" spans="1:24" ht="15.75">
      <c r="A14" s="8" t="s">
        <v>43</v>
      </c>
      <c r="B14" s="2" t="s">
        <v>27</v>
      </c>
      <c r="C14" s="10"/>
      <c r="D14" s="11">
        <v>8366265743.7525654</v>
      </c>
      <c r="E14" s="11">
        <v>8204527741.6765051</v>
      </c>
      <c r="F14" s="11">
        <v>8139832540.8460808</v>
      </c>
      <c r="G14" s="11">
        <v>8175120832.2081308</v>
      </c>
      <c r="H14" s="11">
        <v>8175120832.2081308</v>
      </c>
      <c r="I14" s="11">
        <v>8136891849.8992434</v>
      </c>
      <c r="J14" s="11">
        <v>8269222942.5069294</v>
      </c>
      <c r="K14" s="11">
        <v>8230993960.1980419</v>
      </c>
      <c r="L14" s="11">
        <v>8186883595.9954805</v>
      </c>
      <c r="M14" s="11">
        <v>8078078030.9624939</v>
      </c>
      <c r="N14" s="11">
        <v>7957509702.1421585</v>
      </c>
      <c r="O14" s="11">
        <v>7922221410.7801094</v>
      </c>
      <c r="P14" s="11">
        <v>7881051737.5243845</v>
      </c>
      <c r="Q14" s="11">
        <v>7848704137.1091728</v>
      </c>
      <c r="R14" s="11">
        <v>7825178609.5344734</v>
      </c>
      <c r="S14" s="11">
        <v>7948687629.3016462</v>
      </c>
      <c r="T14" s="11">
        <v>7822237918.587636</v>
      </c>
      <c r="U14" s="11">
        <v>7786949627.2255859</v>
      </c>
      <c r="V14" s="11">
        <v>7748720644.9166994</v>
      </c>
      <c r="W14" s="11">
        <v>7772246172.4913988</v>
      </c>
      <c r="X14" s="11">
        <v>7745779953.969862</v>
      </c>
    </row>
    <row r="15" spans="1:24" ht="15.75">
      <c r="A15" s="8" t="s">
        <v>47</v>
      </c>
      <c r="B15" s="2" t="s">
        <v>6</v>
      </c>
      <c r="C15" s="10"/>
      <c r="D15" s="11">
        <v>1670312457.8036757</v>
      </c>
      <c r="E15" s="11">
        <v>1670312457.8036757</v>
      </c>
      <c r="F15" s="11">
        <v>1693837985.3783753</v>
      </c>
      <c r="G15" s="11">
        <v>1693837985.3783753</v>
      </c>
      <c r="H15" s="11">
        <v>1693837985.3783753</v>
      </c>
      <c r="I15" s="11">
        <v>1470345473.4187286</v>
      </c>
      <c r="J15" s="11">
        <v>1426235109.2161667</v>
      </c>
      <c r="K15" s="11">
        <v>1352717835.5452302</v>
      </c>
      <c r="L15" s="11">
        <v>1314488853.2363434</v>
      </c>
      <c r="M15" s="11">
        <v>1314488853.2363434</v>
      </c>
      <c r="N15" s="11">
        <v>1314488853.2363434</v>
      </c>
      <c r="O15" s="11">
        <v>1352717835.5452302</v>
      </c>
      <c r="P15" s="11">
        <v>1440938563.9503539</v>
      </c>
      <c r="Q15" s="11">
        <v>1452701327.7377038</v>
      </c>
      <c r="R15" s="11">
        <v>1537981365.1959901</v>
      </c>
      <c r="S15" s="11">
        <v>1508574455.7276154</v>
      </c>
      <c r="T15" s="11">
        <v>1479167546.2592409</v>
      </c>
      <c r="U15" s="11">
        <v>1437997873.0035164</v>
      </c>
      <c r="V15" s="11">
        <v>1346836453.6515553</v>
      </c>
      <c r="W15" s="11">
        <v>1282141252.8211312</v>
      </c>
      <c r="X15" s="11">
        <v>1326251617.0236931</v>
      </c>
    </row>
    <row r="16" spans="1:24" ht="15.75">
      <c r="A16" s="15" t="s">
        <v>44</v>
      </c>
      <c r="B16" s="10" t="s">
        <v>11</v>
      </c>
      <c r="C16" s="10"/>
      <c r="D16" s="13">
        <f>+D17+D18</f>
        <v>187755157663.51263</v>
      </c>
      <c r="E16" s="13">
        <f t="shared" ref="E16:X16" si="5">+E17+E18</f>
        <v>187569366629.67569</v>
      </c>
      <c r="F16" s="13">
        <f t="shared" si="5"/>
        <v>187383575595.83875</v>
      </c>
      <c r="G16" s="13">
        <f t="shared" si="5"/>
        <v>187197784562.00177</v>
      </c>
      <c r="H16" s="13">
        <f t="shared" si="5"/>
        <v>187011993528.16483</v>
      </c>
      <c r="I16" s="13">
        <f t="shared" si="5"/>
        <v>186826202494.32788</v>
      </c>
      <c r="J16" s="13">
        <f t="shared" si="5"/>
        <v>186640411460.49094</v>
      </c>
      <c r="K16" s="13">
        <f t="shared" si="5"/>
        <v>186454620426.65396</v>
      </c>
      <c r="L16" s="13">
        <f t="shared" si="5"/>
        <v>186268829392.81702</v>
      </c>
      <c r="M16" s="13">
        <f t="shared" si="5"/>
        <v>186083038358.98007</v>
      </c>
      <c r="N16" s="13">
        <f t="shared" si="5"/>
        <v>185897247325.14313</v>
      </c>
      <c r="O16" s="13">
        <f t="shared" si="5"/>
        <v>187707841150.29816</v>
      </c>
      <c r="P16" s="13">
        <f t="shared" si="5"/>
        <v>189518434975.45316</v>
      </c>
      <c r="Q16" s="13">
        <f t="shared" si="5"/>
        <v>191329028800.60815</v>
      </c>
      <c r="R16" s="13">
        <f t="shared" si="5"/>
        <v>193139622625.76318</v>
      </c>
      <c r="S16" s="13">
        <f t="shared" si="5"/>
        <v>194950216450.91818</v>
      </c>
      <c r="T16" s="13">
        <f t="shared" si="5"/>
        <v>195656666042.83197</v>
      </c>
      <c r="U16" s="13">
        <f t="shared" si="5"/>
        <v>196363115634.74579</v>
      </c>
      <c r="V16" s="13">
        <f t="shared" si="5"/>
        <v>197069565226.65958</v>
      </c>
      <c r="W16" s="13">
        <f t="shared" si="5"/>
        <v>197776014818.57336</v>
      </c>
      <c r="X16" s="13">
        <f t="shared" si="5"/>
        <v>198482464410.48715</v>
      </c>
    </row>
    <row r="17" spans="1:24">
      <c r="A17" s="8" t="s">
        <v>45</v>
      </c>
      <c r="B17" s="2" t="s">
        <v>7</v>
      </c>
      <c r="C17" s="2"/>
      <c r="D17" s="14">
        <v>83410305891.031769</v>
      </c>
      <c r="E17" s="14">
        <v>83693278448.093506</v>
      </c>
      <c r="F17" s="14">
        <v>83976251005.155243</v>
      </c>
      <c r="G17" s="14">
        <v>84259223562.21698</v>
      </c>
      <c r="H17" s="14">
        <v>84542196119.278732</v>
      </c>
      <c r="I17" s="14">
        <v>84825168676.340469</v>
      </c>
      <c r="J17" s="14">
        <v>85108141233.402222</v>
      </c>
      <c r="K17" s="14">
        <v>85391113790.463959</v>
      </c>
      <c r="L17" s="14">
        <v>85674086347.525711</v>
      </c>
      <c r="M17" s="14">
        <v>85957058904.587433</v>
      </c>
      <c r="N17" s="14">
        <v>86240031461.649185</v>
      </c>
      <c r="O17" s="14">
        <v>87416686300.361374</v>
      </c>
      <c r="P17" s="14">
        <v>88593341139.073563</v>
      </c>
      <c r="Q17" s="14">
        <v>89769995977.785736</v>
      </c>
      <c r="R17" s="14">
        <v>90946650816.49791</v>
      </c>
      <c r="S17" s="14">
        <v>92123305655.210083</v>
      </c>
      <c r="T17" s="14">
        <v>92829755247.123886</v>
      </c>
      <c r="U17" s="14">
        <v>93536204839.037689</v>
      </c>
      <c r="V17" s="14">
        <v>94242654430.951477</v>
      </c>
      <c r="W17" s="14">
        <v>94949104022.865265</v>
      </c>
      <c r="X17" s="14">
        <v>95655553614.779053</v>
      </c>
    </row>
    <row r="18" spans="1:24">
      <c r="A18" s="8" t="s">
        <v>46</v>
      </c>
      <c r="B18" s="2" t="s">
        <v>62</v>
      </c>
      <c r="C18" s="2"/>
      <c r="D18" s="14">
        <v>104344851772.48088</v>
      </c>
      <c r="E18" s="14">
        <v>103876088181.58218</v>
      </c>
      <c r="F18" s="14">
        <v>103407324590.68349</v>
      </c>
      <c r="G18" s="14">
        <v>102938560999.78479</v>
      </c>
      <c r="H18" s="14">
        <v>102469797408.88609</v>
      </c>
      <c r="I18" s="14">
        <v>102001033817.9874</v>
      </c>
      <c r="J18" s="14">
        <v>101532270227.08871</v>
      </c>
      <c r="K18" s="14">
        <v>101063506636.19</v>
      </c>
      <c r="L18" s="14">
        <v>100594743045.29132</v>
      </c>
      <c r="M18" s="14">
        <v>100125979454.39264</v>
      </c>
      <c r="N18" s="14">
        <v>99657215863.493927</v>
      </c>
      <c r="O18" s="14">
        <v>100291154849.93677</v>
      </c>
      <c r="P18" s="14">
        <v>100925093836.37959</v>
      </c>
      <c r="Q18" s="14">
        <v>101559032822.82243</v>
      </c>
      <c r="R18" s="14">
        <v>102192971809.26527</v>
      </c>
      <c r="S18" s="14">
        <v>102826910795.7081</v>
      </c>
      <c r="T18" s="14">
        <v>102826910795.7081</v>
      </c>
      <c r="U18" s="14">
        <v>102826910795.7081</v>
      </c>
      <c r="V18" s="14">
        <v>102826910795.7081</v>
      </c>
      <c r="W18" s="14">
        <v>102826910795.7081</v>
      </c>
      <c r="X18" s="14">
        <v>102826910795.7081</v>
      </c>
    </row>
    <row r="19" spans="1:24" ht="15.75">
      <c r="A19" s="15" t="s">
        <v>48</v>
      </c>
      <c r="B19" s="10" t="s">
        <v>12</v>
      </c>
      <c r="C19" s="10"/>
      <c r="D19" s="13">
        <f>+D20+D21+D22</f>
        <v>0</v>
      </c>
      <c r="E19" s="13">
        <f t="shared" ref="E19:X19" si="6">+E20+E21+E22</f>
        <v>0</v>
      </c>
      <c r="F19" s="13">
        <f t="shared" si="6"/>
        <v>0</v>
      </c>
      <c r="G19" s="13">
        <f t="shared" si="6"/>
        <v>0</v>
      </c>
      <c r="H19" s="13">
        <f t="shared" si="6"/>
        <v>0</v>
      </c>
      <c r="I19" s="13">
        <f t="shared" si="6"/>
        <v>0</v>
      </c>
      <c r="J19" s="13">
        <f t="shared" si="6"/>
        <v>0</v>
      </c>
      <c r="K19" s="13">
        <f t="shared" si="6"/>
        <v>0</v>
      </c>
      <c r="L19" s="13">
        <f t="shared" si="6"/>
        <v>0</v>
      </c>
      <c r="M19" s="13">
        <f t="shared" si="6"/>
        <v>0</v>
      </c>
      <c r="N19" s="13">
        <f t="shared" si="6"/>
        <v>0</v>
      </c>
      <c r="O19" s="13">
        <f t="shared" si="6"/>
        <v>0</v>
      </c>
      <c r="P19" s="13">
        <f t="shared" si="6"/>
        <v>0</v>
      </c>
      <c r="Q19" s="13">
        <f t="shared" si="6"/>
        <v>0</v>
      </c>
      <c r="R19" s="13">
        <f t="shared" si="6"/>
        <v>0</v>
      </c>
      <c r="S19" s="13">
        <f t="shared" si="6"/>
        <v>0</v>
      </c>
      <c r="T19" s="13">
        <f t="shared" si="6"/>
        <v>0</v>
      </c>
      <c r="U19" s="13">
        <f t="shared" si="6"/>
        <v>0</v>
      </c>
      <c r="V19" s="13">
        <f t="shared" si="6"/>
        <v>0</v>
      </c>
      <c r="W19" s="13">
        <f t="shared" si="6"/>
        <v>0</v>
      </c>
      <c r="X19" s="13">
        <f t="shared" si="6"/>
        <v>0</v>
      </c>
    </row>
    <row r="20" spans="1:24" s="16" customFormat="1">
      <c r="A20" s="8" t="s">
        <v>59</v>
      </c>
      <c r="B20" s="2" t="s">
        <v>13</v>
      </c>
      <c r="C20" s="2"/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s="16" customFormat="1">
      <c r="A21" s="8" t="s">
        <v>60</v>
      </c>
      <c r="B21" s="2" t="s">
        <v>14</v>
      </c>
      <c r="C21" s="2"/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</row>
    <row r="22" spans="1:24" s="16" customFormat="1">
      <c r="A22" s="8" t="s">
        <v>61</v>
      </c>
      <c r="B22" s="2" t="s">
        <v>15</v>
      </c>
      <c r="C22" s="2"/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</row>
    <row r="23" spans="1:24" ht="15.75">
      <c r="A23" s="17" t="s">
        <v>50</v>
      </c>
      <c r="B23" s="10" t="s">
        <v>16</v>
      </c>
      <c r="C23" s="10"/>
      <c r="D23" s="13">
        <f>+D24+D25+D26+D27+D28+D29+D30+D31+D32+D33</f>
        <v>10603312994.368063</v>
      </c>
      <c r="E23" s="13">
        <f t="shared" ref="E23:X23" si="7">+E24+E25+E26+E27+E28+E29+E30+E31+E32+E33</f>
        <v>10546763430.580795</v>
      </c>
      <c r="F23" s="13">
        <f t="shared" si="7"/>
        <v>10489558650.166677</v>
      </c>
      <c r="G23" s="13">
        <f t="shared" si="7"/>
        <v>10433457516.296135</v>
      </c>
      <c r="H23" s="13">
        <f t="shared" si="7"/>
        <v>10374151717.722504</v>
      </c>
      <c r="I23" s="13">
        <f t="shared" si="7"/>
        <v>10310888454.276018</v>
      </c>
      <c r="J23" s="13">
        <f t="shared" si="7"/>
        <v>10248691221.823885</v>
      </c>
      <c r="K23" s="13">
        <f t="shared" si="7"/>
        <v>10184335333.400959</v>
      </c>
      <c r="L23" s="13">
        <f t="shared" si="7"/>
        <v>10122219334.933849</v>
      </c>
      <c r="M23" s="13">
        <f t="shared" si="7"/>
        <v>10065523871.259434</v>
      </c>
      <c r="N23" s="13">
        <f t="shared" si="7"/>
        <v>10004839052.792479</v>
      </c>
      <c r="O23" s="13">
        <f t="shared" si="7"/>
        <v>9948156443.9714203</v>
      </c>
      <c r="P23" s="13">
        <f t="shared" si="7"/>
        <v>9891758988.0572433</v>
      </c>
      <c r="Q23" s="13">
        <f t="shared" si="7"/>
        <v>9831674109.7957993</v>
      </c>
      <c r="R23" s="13">
        <f t="shared" si="7"/>
        <v>9769339426.3384819</v>
      </c>
      <c r="S23" s="13">
        <f t="shared" si="7"/>
        <v>9704046995.1078682</v>
      </c>
      <c r="T23" s="13">
        <f t="shared" si="7"/>
        <v>9638897466.1123524</v>
      </c>
      <c r="U23" s="13">
        <f t="shared" si="7"/>
        <v>9569565211.6944523</v>
      </c>
      <c r="V23" s="13">
        <f t="shared" si="7"/>
        <v>9502417433.9659195</v>
      </c>
      <c r="W23" s="13">
        <f t="shared" si="7"/>
        <v>9451482755.0782051</v>
      </c>
      <c r="X23" s="13">
        <f t="shared" si="7"/>
        <v>9380361812.9432983</v>
      </c>
    </row>
    <row r="24" spans="1:24" s="16" customFormat="1" ht="15.75">
      <c r="A24" s="8" t="s">
        <v>49</v>
      </c>
      <c r="B24" s="18" t="s">
        <v>17</v>
      </c>
      <c r="C24" s="18"/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</row>
    <row r="25" spans="1:24" s="16" customFormat="1" ht="15.75">
      <c r="A25" s="8" t="s">
        <v>51</v>
      </c>
      <c r="B25" s="18" t="s">
        <v>18</v>
      </c>
      <c r="C25" s="18"/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</row>
    <row r="26" spans="1:24" s="16" customFormat="1" ht="15.75">
      <c r="A26" s="8" t="s">
        <v>52</v>
      </c>
      <c r="B26" s="18" t="s">
        <v>19</v>
      </c>
      <c r="C26" s="18"/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</row>
    <row r="27" spans="1:24" s="16" customFormat="1" ht="15.75">
      <c r="A27" s="8" t="s">
        <v>52</v>
      </c>
      <c r="B27" s="18" t="s">
        <v>20</v>
      </c>
      <c r="C27" s="18"/>
      <c r="D27" s="11">
        <v>10448111868.417408</v>
      </c>
      <c r="E27" s="11">
        <v>10396649973.76342</v>
      </c>
      <c r="F27" s="11">
        <v>10345323869.497849</v>
      </c>
      <c r="G27" s="11">
        <v>10295459508.825254</v>
      </c>
      <c r="H27" s="11">
        <v>10242450668.765949</v>
      </c>
      <c r="I27" s="11">
        <v>10184774366.924335</v>
      </c>
      <c r="J27" s="11">
        <v>10128093861.264456</v>
      </c>
      <c r="K27" s="11">
        <v>10069802508.840006</v>
      </c>
      <c r="L27" s="11">
        <v>10014075198.455694</v>
      </c>
      <c r="M27" s="11">
        <v>9963878018.2036419</v>
      </c>
      <c r="N27" s="11">
        <v>9909143841.4444294</v>
      </c>
      <c r="O27" s="11">
        <v>9857261262.8420067</v>
      </c>
      <c r="P27" s="11">
        <v>9803261951.7142353</v>
      </c>
      <c r="Q27" s="11">
        <v>9746022309.1608715</v>
      </c>
      <c r="R27" s="11">
        <v>9686721847.7715073</v>
      </c>
      <c r="S27" s="11">
        <v>9624804093.2092896</v>
      </c>
      <c r="T27" s="11">
        <v>9562761198.485199</v>
      </c>
      <c r="U27" s="11">
        <v>9496958773.7915573</v>
      </c>
      <c r="V27" s="11">
        <v>9433355620.8789692</v>
      </c>
      <c r="W27" s="11">
        <v>9386289607.2304516</v>
      </c>
      <c r="X27" s="11">
        <v>9318948224.8014011</v>
      </c>
    </row>
    <row r="28" spans="1:24" s="16" customFormat="1" ht="15.75">
      <c r="A28" s="8" t="s">
        <v>53</v>
      </c>
      <c r="B28" s="18" t="s">
        <v>21</v>
      </c>
      <c r="C28" s="18"/>
      <c r="D28" s="11">
        <v>155201125.95065477</v>
      </c>
      <c r="E28" s="11">
        <v>150113456.81737605</v>
      </c>
      <c r="F28" s="11">
        <v>144234780.66882971</v>
      </c>
      <c r="G28" s="11">
        <v>137998007.47088143</v>
      </c>
      <c r="H28" s="11">
        <v>131701048.95655407</v>
      </c>
      <c r="I28" s="11">
        <v>126114087.35168174</v>
      </c>
      <c r="J28" s="11">
        <v>120597360.55942985</v>
      </c>
      <c r="K28" s="11">
        <v>114532824.56095228</v>
      </c>
      <c r="L28" s="11">
        <v>108144136.47815482</v>
      </c>
      <c r="M28" s="11">
        <v>101645853.05579141</v>
      </c>
      <c r="N28" s="11">
        <v>95695211.3480497</v>
      </c>
      <c r="O28" s="11">
        <v>90895181.129413754</v>
      </c>
      <c r="P28" s="11">
        <v>88497036.343007371</v>
      </c>
      <c r="Q28" s="11">
        <v>85651800.634927988</v>
      </c>
      <c r="R28" s="11">
        <v>82617578.566975579</v>
      </c>
      <c r="S28" s="11">
        <v>79242901.898578376</v>
      </c>
      <c r="T28" s="11">
        <v>76136267.627153203</v>
      </c>
      <c r="U28" s="11">
        <v>72606437.902895704</v>
      </c>
      <c r="V28" s="11">
        <v>69061813.086949468</v>
      </c>
      <c r="W28" s="11">
        <v>65193147.84775272</v>
      </c>
      <c r="X28" s="11">
        <v>61413588.141896382</v>
      </c>
    </row>
    <row r="29" spans="1:24" s="16" customFormat="1" ht="15.75">
      <c r="A29" s="8" t="s">
        <v>54</v>
      </c>
      <c r="B29" s="18" t="s">
        <v>22</v>
      </c>
      <c r="C29" s="18"/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</row>
    <row r="30" spans="1:24" s="16" customFormat="1" ht="15.75">
      <c r="A30" s="8" t="s">
        <v>55</v>
      </c>
      <c r="B30" s="18" t="s">
        <v>23</v>
      </c>
      <c r="C30" s="18"/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</row>
    <row r="31" spans="1:24" s="16" customFormat="1" ht="15.75">
      <c r="A31" s="8" t="s">
        <v>56</v>
      </c>
      <c r="B31" s="18" t="s">
        <v>24</v>
      </c>
      <c r="C31" s="18"/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</row>
    <row r="32" spans="1:24" s="16" customFormat="1" ht="15.75">
      <c r="A32" s="8" t="s">
        <v>57</v>
      </c>
      <c r="B32" s="18" t="s">
        <v>25</v>
      </c>
      <c r="C32" s="18"/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</row>
    <row r="33" spans="1:24" s="16" customFormat="1" ht="15.75">
      <c r="A33" s="8" t="s">
        <v>58</v>
      </c>
      <c r="B33" s="18" t="s">
        <v>26</v>
      </c>
      <c r="C33" s="18"/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</row>
    <row r="34" spans="1:24" s="16" customFormat="1" ht="15.75">
      <c r="A34" s="17"/>
      <c r="B34" s="10"/>
      <c r="C34" s="18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</row>
    <row r="35" spans="1:24" ht="15.75">
      <c r="A35" s="25">
        <v>4</v>
      </c>
      <c r="B35" s="9" t="s">
        <v>8</v>
      </c>
      <c r="C35" s="10"/>
      <c r="D35" s="11">
        <v>263842993960.77429</v>
      </c>
      <c r="E35" s="11">
        <v>260940713266.02371</v>
      </c>
      <c r="F35" s="11">
        <v>257809477696.97171</v>
      </c>
      <c r="G35" s="11">
        <v>252478749860.88971</v>
      </c>
      <c r="H35" s="11">
        <v>262609768875.117</v>
      </c>
      <c r="I35" s="11">
        <v>272952748450.94159</v>
      </c>
      <c r="J35" s="11">
        <v>277353338746.83221</v>
      </c>
      <c r="K35" s="11">
        <v>284865226402.38202</v>
      </c>
      <c r="L35" s="11">
        <v>296843674402.34991</v>
      </c>
      <c r="M35" s="11">
        <v>310676108248.86542</v>
      </c>
      <c r="N35" s="11">
        <v>324508006841.43738</v>
      </c>
      <c r="O35" s="11">
        <v>328604305270.48938</v>
      </c>
      <c r="P35" s="11">
        <v>336764920705.47357</v>
      </c>
      <c r="Q35" s="11">
        <v>344630745031.11493</v>
      </c>
      <c r="R35" s="11">
        <v>359225380493.07141</v>
      </c>
      <c r="S35" s="11">
        <v>370579722395.00269</v>
      </c>
      <c r="T35" s="11">
        <v>386504196279.40521</v>
      </c>
      <c r="U35" s="11">
        <v>399313893653.51617</v>
      </c>
      <c r="V35" s="11">
        <v>396864437794.9054</v>
      </c>
      <c r="W35" s="11">
        <v>375699560177.37421</v>
      </c>
      <c r="X35" s="11">
        <v>397080145134.10681</v>
      </c>
    </row>
    <row r="36" spans="1:24" ht="15.75">
      <c r="A36" s="25">
        <v>5</v>
      </c>
      <c r="B36" s="9" t="s">
        <v>9</v>
      </c>
      <c r="C36" s="10"/>
      <c r="D36" s="11">
        <v>8558829.0000000019</v>
      </c>
      <c r="E36" s="11">
        <v>8616729.0000000019</v>
      </c>
      <c r="F36" s="11">
        <v>8678657.0000000019</v>
      </c>
      <c r="G36" s="11">
        <v>8738893.9999999981</v>
      </c>
      <c r="H36" s="11">
        <v>8789975.9999999981</v>
      </c>
      <c r="I36" s="11">
        <v>8826948.9999999981</v>
      </c>
      <c r="J36" s="11">
        <v>8847420.9999999981</v>
      </c>
      <c r="K36" s="11">
        <v>8853934</v>
      </c>
      <c r="L36" s="11">
        <v>8852650.0000000037</v>
      </c>
      <c r="M36" s="11">
        <v>8852487.0000000019</v>
      </c>
      <c r="N36" s="11">
        <v>8860153</v>
      </c>
      <c r="O36" s="11">
        <v>8877021.9999999981</v>
      </c>
      <c r="P36" s="11">
        <v>8901831</v>
      </c>
      <c r="Q36" s="11">
        <v>8935392</v>
      </c>
      <c r="R36" s="11">
        <v>8977965</v>
      </c>
      <c r="S36" s="11">
        <v>9029345</v>
      </c>
      <c r="T36" s="11">
        <v>9090706.9999999981</v>
      </c>
      <c r="U36" s="11">
        <v>9161374.0000000019</v>
      </c>
      <c r="V36" s="11">
        <v>9236872.0000000019</v>
      </c>
      <c r="W36" s="11">
        <v>9311110</v>
      </c>
      <c r="X36" s="11">
        <v>9379687</v>
      </c>
    </row>
    <row r="37" spans="1:24" ht="15.75">
      <c r="C37" s="10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</row>
    <row r="38" spans="1:24">
      <c r="B38" s="1" t="s">
        <v>35</v>
      </c>
      <c r="C38" s="1"/>
      <c r="D38" s="33">
        <v>1990</v>
      </c>
      <c r="E38" s="33">
        <v>1991</v>
      </c>
      <c r="F38" s="33">
        <v>1992</v>
      </c>
      <c r="G38" s="33">
        <v>1993</v>
      </c>
      <c r="H38" s="33">
        <v>1994</v>
      </c>
      <c r="I38" s="33">
        <v>1995</v>
      </c>
      <c r="J38" s="33">
        <v>1996</v>
      </c>
      <c r="K38" s="33">
        <v>1997</v>
      </c>
      <c r="L38" s="33">
        <v>1998</v>
      </c>
      <c r="M38" s="33">
        <v>1999</v>
      </c>
      <c r="N38" s="33">
        <v>2000</v>
      </c>
      <c r="O38" s="33">
        <v>2001</v>
      </c>
      <c r="P38" s="33">
        <v>2002</v>
      </c>
      <c r="Q38" s="33">
        <v>2003</v>
      </c>
      <c r="R38" s="33">
        <v>2004</v>
      </c>
      <c r="S38" s="33">
        <v>2005</v>
      </c>
      <c r="T38" s="33">
        <v>2006</v>
      </c>
      <c r="U38" s="33">
        <v>2007</v>
      </c>
      <c r="V38" s="33">
        <v>2008</v>
      </c>
      <c r="W38" s="33">
        <v>2009</v>
      </c>
      <c r="X38" s="33">
        <v>2010</v>
      </c>
    </row>
    <row r="39" spans="1:24" ht="16.5">
      <c r="B39" s="23" t="s">
        <v>28</v>
      </c>
      <c r="C39" s="7"/>
      <c r="D39" s="11">
        <f t="shared" ref="D39:X39" si="8">+D7/D36</f>
        <v>407954.4997721652</v>
      </c>
      <c r="E39" s="11">
        <f t="shared" si="8"/>
        <v>410992.10352608131</v>
      </c>
      <c r="F39" s="11">
        <f t="shared" si="8"/>
        <v>411203.19409417053</v>
      </c>
      <c r="G39" s="11">
        <f t="shared" si="8"/>
        <v>404269.38266444922</v>
      </c>
      <c r="H39" s="11">
        <f t="shared" si="8"/>
        <v>404775.12732272968</v>
      </c>
      <c r="I39" s="11">
        <f t="shared" si="8"/>
        <v>408250.54336479446</v>
      </c>
      <c r="J39" s="11">
        <f t="shared" si="8"/>
        <v>410716.18081379234</v>
      </c>
      <c r="K39" s="11">
        <f t="shared" si="8"/>
        <v>411150.04394710471</v>
      </c>
      <c r="L39" s="11">
        <f t="shared" si="8"/>
        <v>412890.7658643797</v>
      </c>
      <c r="M39" s="11">
        <f t="shared" si="8"/>
        <v>416855.34063278686</v>
      </c>
      <c r="N39" s="11">
        <f t="shared" si="8"/>
        <v>422091.75608381332</v>
      </c>
      <c r="O39" s="11">
        <f t="shared" si="8"/>
        <v>427881.87756920565</v>
      </c>
      <c r="P39" s="11">
        <f t="shared" si="8"/>
        <v>433279.75372358784</v>
      </c>
      <c r="Q39" s="11">
        <f t="shared" si="8"/>
        <v>438338.26470022852</v>
      </c>
      <c r="R39" s="11">
        <f t="shared" si="8"/>
        <v>443081.23012059787</v>
      </c>
      <c r="S39" s="11">
        <f t="shared" si="8"/>
        <v>442232.05272180907</v>
      </c>
      <c r="T39" s="11">
        <f t="shared" si="8"/>
        <v>446121.55139179679</v>
      </c>
      <c r="U39" s="11">
        <f t="shared" si="8"/>
        <v>451183.65865577257</v>
      </c>
      <c r="V39" s="11">
        <f t="shared" si="8"/>
        <v>456046.83071650006</v>
      </c>
      <c r="W39" s="11">
        <f t="shared" si="8"/>
        <v>458814.25436474325</v>
      </c>
      <c r="X39" s="11">
        <f t="shared" si="8"/>
        <v>462462.10902415594</v>
      </c>
    </row>
    <row r="40" spans="1:24" ht="15.75">
      <c r="B40" s="20" t="s">
        <v>5</v>
      </c>
      <c r="C40" s="7"/>
      <c r="D40" s="11">
        <f t="shared" ref="D40:X40" si="9">+D8/D36</f>
        <v>88827.299207717035</v>
      </c>
      <c r="E40" s="11">
        <f t="shared" si="9"/>
        <v>90301.514122385386</v>
      </c>
      <c r="F40" s="11">
        <f t="shared" si="9"/>
        <v>91001.345445684812</v>
      </c>
      <c r="G40" s="11">
        <f t="shared" si="9"/>
        <v>91015.94553840383</v>
      </c>
      <c r="H40" s="11">
        <f t="shared" si="9"/>
        <v>91393.031667293078</v>
      </c>
      <c r="I40" s="11">
        <f t="shared" si="9"/>
        <v>92327.107076518048</v>
      </c>
      <c r="J40" s="11">
        <f t="shared" si="9"/>
        <v>93609.644556777697</v>
      </c>
      <c r="K40" s="11">
        <f t="shared" si="9"/>
        <v>95004.678890276584</v>
      </c>
      <c r="L40" s="11">
        <f t="shared" si="9"/>
        <v>96881.687155172011</v>
      </c>
      <c r="M40" s="11">
        <f t="shared" si="9"/>
        <v>99168.111467989977</v>
      </c>
      <c r="N40" s="11">
        <f t="shared" si="9"/>
        <v>101629.41362788688</v>
      </c>
      <c r="O40" s="11">
        <f t="shared" si="9"/>
        <v>103904.19049241001</v>
      </c>
      <c r="P40" s="11">
        <f t="shared" si="9"/>
        <v>105892.37214327898</v>
      </c>
      <c r="Q40" s="11">
        <f t="shared" si="9"/>
        <v>107779.42120975774</v>
      </c>
      <c r="R40" s="11">
        <f t="shared" si="9"/>
        <v>109819.51194238303</v>
      </c>
      <c r="S40" s="11">
        <f t="shared" si="9"/>
        <v>112178.52775703861</v>
      </c>
      <c r="T40" s="11">
        <f t="shared" si="9"/>
        <v>114936.60471008283</v>
      </c>
      <c r="U40" s="11">
        <f t="shared" si="9"/>
        <v>118099.6526678073</v>
      </c>
      <c r="V40" s="11">
        <f t="shared" si="9"/>
        <v>121112.77889325519</v>
      </c>
      <c r="W40" s="11">
        <f t="shared" si="9"/>
        <v>122532.11728103481</v>
      </c>
      <c r="X40" s="11">
        <f t="shared" si="9"/>
        <v>124416.83388583928</v>
      </c>
    </row>
    <row r="41" spans="1:24" ht="15.75">
      <c r="B41" s="20" t="s">
        <v>38</v>
      </c>
      <c r="C41" s="7"/>
      <c r="D41" s="37">
        <f>+D9/D36</f>
        <v>294778.65371774317</v>
      </c>
      <c r="E41" s="37">
        <f t="shared" ref="E41:X41" si="10">+E9/E36</f>
        <v>296552.54696790193</v>
      </c>
      <c r="F41" s="37">
        <f t="shared" si="10"/>
        <v>296268.79025336419</v>
      </c>
      <c r="G41" s="37">
        <f t="shared" si="10"/>
        <v>289508.99064392946</v>
      </c>
      <c r="H41" s="37">
        <f t="shared" si="10"/>
        <v>289803.52114471281</v>
      </c>
      <c r="I41" s="37">
        <f t="shared" si="10"/>
        <v>292501.48967094324</v>
      </c>
      <c r="J41" s="37">
        <f t="shared" si="10"/>
        <v>293756.84364783077</v>
      </c>
      <c r="K41" s="37">
        <f t="shared" si="10"/>
        <v>292853.72231860599</v>
      </c>
      <c r="L41" s="37">
        <f t="shared" si="10"/>
        <v>292751.36252512923</v>
      </c>
      <c r="M41" s="37">
        <f t="shared" si="10"/>
        <v>294468.7676054138</v>
      </c>
      <c r="N41" s="37">
        <f t="shared" si="10"/>
        <v>297305.39641523012</v>
      </c>
      <c r="O41" s="37">
        <f t="shared" si="10"/>
        <v>300666.83611342136</v>
      </c>
      <c r="P41" s="37">
        <f t="shared" si="10"/>
        <v>303939.15118085674</v>
      </c>
      <c r="Q41" s="37">
        <f t="shared" si="10"/>
        <v>307005.08016646089</v>
      </c>
      <c r="R41" s="37">
        <f t="shared" si="10"/>
        <v>309618.03923461994</v>
      </c>
      <c r="S41" s="37">
        <f t="shared" si="10"/>
        <v>306340.67253405094</v>
      </c>
      <c r="T41" s="37">
        <f t="shared" si="10"/>
        <v>307578.75532896322</v>
      </c>
      <c r="U41" s="37">
        <f t="shared" si="10"/>
        <v>309598.70472784108</v>
      </c>
      <c r="V41" s="37">
        <f t="shared" si="10"/>
        <v>311585.50485201972</v>
      </c>
      <c r="W41" s="37">
        <f t="shared" si="10"/>
        <v>313053.76957446802</v>
      </c>
      <c r="X41" s="37">
        <f t="shared" si="10"/>
        <v>314917.11981773673</v>
      </c>
    </row>
    <row r="42" spans="1:24" ht="15.75">
      <c r="B42" s="20" t="s">
        <v>10</v>
      </c>
      <c r="C42" s="9"/>
      <c r="D42" s="11">
        <f t="shared" ref="D42:X42" si="11">+D10/D36</f>
        <v>24348.546846704954</v>
      </c>
      <c r="E42" s="11">
        <f t="shared" si="11"/>
        <v>24138.042435793981</v>
      </c>
      <c r="F42" s="11">
        <f t="shared" si="11"/>
        <v>23933.058395121487</v>
      </c>
      <c r="G42" s="11">
        <f t="shared" si="11"/>
        <v>23744.446482115982</v>
      </c>
      <c r="H42" s="11">
        <f t="shared" si="11"/>
        <v>23578.574510723793</v>
      </c>
      <c r="I42" s="11">
        <f t="shared" si="11"/>
        <v>23421.946617333113</v>
      </c>
      <c r="J42" s="11">
        <f t="shared" si="11"/>
        <v>23349.692609183847</v>
      </c>
      <c r="K42" s="11">
        <f t="shared" si="11"/>
        <v>23291.642738222152</v>
      </c>
      <c r="L42" s="11">
        <f t="shared" si="11"/>
        <v>23257.716184078505</v>
      </c>
      <c r="M42" s="11">
        <f t="shared" si="11"/>
        <v>23218.46155938306</v>
      </c>
      <c r="N42" s="11">
        <f t="shared" si="11"/>
        <v>23156.946040696377</v>
      </c>
      <c r="O42" s="11">
        <f t="shared" si="11"/>
        <v>23310.850963374312</v>
      </c>
      <c r="P42" s="11">
        <f t="shared" si="11"/>
        <v>23448.230399452106</v>
      </c>
      <c r="Q42" s="11">
        <f t="shared" si="11"/>
        <v>23553.763324009829</v>
      </c>
      <c r="R42" s="11">
        <f t="shared" si="11"/>
        <v>23643.678943594914</v>
      </c>
      <c r="S42" s="11">
        <f t="shared" si="11"/>
        <v>23712.85243071954</v>
      </c>
      <c r="T42" s="11">
        <f t="shared" si="11"/>
        <v>23606.191352750808</v>
      </c>
      <c r="U42" s="11">
        <f t="shared" si="11"/>
        <v>23485.301260124223</v>
      </c>
      <c r="V42" s="11">
        <f t="shared" si="11"/>
        <v>23348.546971225078</v>
      </c>
      <c r="W42" s="11">
        <f t="shared" si="11"/>
        <v>23228.367509240477</v>
      </c>
      <c r="X42" s="11">
        <f t="shared" si="11"/>
        <v>23128.155320579888</v>
      </c>
    </row>
    <row r="43" spans="1:24" ht="15.75">
      <c r="B43" s="26" t="s">
        <v>32</v>
      </c>
      <c r="C43" s="9"/>
      <c r="D43" s="11">
        <f t="shared" ref="D43:X43" si="12">+D11/D36</f>
        <v>23109.672580801514</v>
      </c>
      <c r="E43" s="11">
        <f t="shared" si="12"/>
        <v>22914.055534200488</v>
      </c>
      <c r="F43" s="11">
        <f t="shared" si="12"/>
        <v>22724.396887912859</v>
      </c>
      <c r="G43" s="11">
        <f t="shared" si="12"/>
        <v>22550.535957935677</v>
      </c>
      <c r="H43" s="11">
        <f t="shared" si="12"/>
        <v>22398.349249844527</v>
      </c>
      <c r="I43" s="11">
        <f t="shared" si="12"/>
        <v>22253.831965908706</v>
      </c>
      <c r="J43" s="11">
        <f t="shared" si="12"/>
        <v>22191.310836481509</v>
      </c>
      <c r="K43" s="11">
        <f t="shared" si="12"/>
        <v>22141.381697943223</v>
      </c>
      <c r="L43" s="11">
        <f t="shared" si="12"/>
        <v>22114.304964281739</v>
      </c>
      <c r="M43" s="11">
        <f t="shared" si="12"/>
        <v>22081.433753382393</v>
      </c>
      <c r="N43" s="11">
        <f t="shared" si="12"/>
        <v>22027.751200292099</v>
      </c>
      <c r="O43" s="11">
        <f t="shared" si="12"/>
        <v>22190.187249352715</v>
      </c>
      <c r="P43" s="11">
        <f t="shared" si="12"/>
        <v>22337.02541386462</v>
      </c>
      <c r="Q43" s="11">
        <f t="shared" si="12"/>
        <v>22453.456352609377</v>
      </c>
      <c r="R43" s="11">
        <f t="shared" si="12"/>
        <v>22555.532640246831</v>
      </c>
      <c r="S43" s="11">
        <f t="shared" si="12"/>
        <v>22638.129181679007</v>
      </c>
      <c r="T43" s="11">
        <f t="shared" si="12"/>
        <v>22545.8890609585</v>
      </c>
      <c r="U43" s="11">
        <f t="shared" si="12"/>
        <v>22440.745584120334</v>
      </c>
      <c r="V43" s="11">
        <f t="shared" si="12"/>
        <v>22319.798555747857</v>
      </c>
      <c r="W43" s="11">
        <f t="shared" si="12"/>
        <v>22213.291674557157</v>
      </c>
      <c r="X43" s="11">
        <f t="shared" si="12"/>
        <v>22128.083376500806</v>
      </c>
    </row>
    <row r="44" spans="1:24" ht="15.75">
      <c r="B44" s="26" t="s">
        <v>33</v>
      </c>
      <c r="C44" s="9"/>
      <c r="D44" s="11">
        <f t="shared" ref="D44:X44" si="13">+D12/D36</f>
        <v>1238.8742659034385</v>
      </c>
      <c r="E44" s="11">
        <f t="shared" si="13"/>
        <v>1223.9869015934926</v>
      </c>
      <c r="F44" s="11">
        <f t="shared" si="13"/>
        <v>1208.661507208624</v>
      </c>
      <c r="G44" s="11">
        <f t="shared" si="13"/>
        <v>1193.9105241803068</v>
      </c>
      <c r="H44" s="11">
        <f t="shared" si="13"/>
        <v>1180.225260879268</v>
      </c>
      <c r="I44" s="11">
        <f t="shared" si="13"/>
        <v>1168.1146514244072</v>
      </c>
      <c r="J44" s="11">
        <f t="shared" si="13"/>
        <v>1158.3817727023375</v>
      </c>
      <c r="K44" s="11">
        <f t="shared" si="13"/>
        <v>1150.2610402789267</v>
      </c>
      <c r="L44" s="11">
        <f t="shared" si="13"/>
        <v>1143.4112197967665</v>
      </c>
      <c r="M44" s="11">
        <f t="shared" si="13"/>
        <v>1137.0278060006676</v>
      </c>
      <c r="N44" s="11">
        <f t="shared" si="13"/>
        <v>1129.1948404042773</v>
      </c>
      <c r="O44" s="11">
        <f t="shared" si="13"/>
        <v>1120.6637140215967</v>
      </c>
      <c r="P44" s="11">
        <f t="shared" si="13"/>
        <v>1111.2049855874868</v>
      </c>
      <c r="Q44" s="11">
        <f t="shared" si="13"/>
        <v>1100.3069714004489</v>
      </c>
      <c r="R44" s="11">
        <f t="shared" si="13"/>
        <v>1088.1463033480841</v>
      </c>
      <c r="S44" s="11">
        <f t="shared" si="13"/>
        <v>1074.7232490405304</v>
      </c>
      <c r="T44" s="11">
        <f t="shared" si="13"/>
        <v>1060.3022917923056</v>
      </c>
      <c r="U44" s="11">
        <f t="shared" si="13"/>
        <v>1044.5556760038887</v>
      </c>
      <c r="V44" s="11">
        <f t="shared" si="13"/>
        <v>1028.7484154772219</v>
      </c>
      <c r="W44" s="11">
        <f t="shared" si="13"/>
        <v>1015.0758346833197</v>
      </c>
      <c r="X44" s="11">
        <f t="shared" si="13"/>
        <v>1000.0719440790826</v>
      </c>
    </row>
    <row r="45" spans="1:24" ht="15.75">
      <c r="B45" s="10" t="s">
        <v>31</v>
      </c>
      <c r="C45" s="9"/>
      <c r="D45" s="11">
        <f t="shared" ref="D45:X45" si="14">+D13/D36</f>
        <v>1172.6578719537729</v>
      </c>
      <c r="E45" s="11">
        <f t="shared" si="14"/>
        <v>1146.0079804622123</v>
      </c>
      <c r="F45" s="11">
        <f t="shared" si="14"/>
        <v>1133.0866660849085</v>
      </c>
      <c r="G45" s="11">
        <f t="shared" si="14"/>
        <v>1129.3143980904802</v>
      </c>
      <c r="H45" s="11">
        <f t="shared" si="14"/>
        <v>1122.7515089445646</v>
      </c>
      <c r="I45" s="11">
        <f t="shared" si="14"/>
        <v>1088.3984175413243</v>
      </c>
      <c r="J45" s="11">
        <f t="shared" si="14"/>
        <v>1095.8513279432616</v>
      </c>
      <c r="K45" s="11">
        <f t="shared" si="14"/>
        <v>1082.4241287255215</v>
      </c>
      <c r="L45" s="11">
        <f t="shared" si="14"/>
        <v>1073.2800290570415</v>
      </c>
      <c r="M45" s="11">
        <f t="shared" si="14"/>
        <v>1061.0088311001005</v>
      </c>
      <c r="N45" s="11">
        <f t="shared" si="14"/>
        <v>1046.4828942997374</v>
      </c>
      <c r="O45" s="11">
        <f t="shared" si="14"/>
        <v>1044.8255334193541</v>
      </c>
      <c r="P45" s="11">
        <f t="shared" si="14"/>
        <v>1047.1991999707407</v>
      </c>
      <c r="Q45" s="11">
        <f t="shared" si="14"/>
        <v>1040.9622168615408</v>
      </c>
      <c r="R45" s="11">
        <f t="shared" si="14"/>
        <v>1042.9044861202358</v>
      </c>
      <c r="S45" s="11">
        <f t="shared" si="14"/>
        <v>1047.3918191219034</v>
      </c>
      <c r="T45" s="11">
        <f t="shared" si="14"/>
        <v>1023.1773463655663</v>
      </c>
      <c r="U45" s="11">
        <f t="shared" si="14"/>
        <v>1006.9392975583249</v>
      </c>
      <c r="V45" s="11">
        <f t="shared" si="14"/>
        <v>984.70100035685812</v>
      </c>
      <c r="W45" s="11">
        <f t="shared" si="14"/>
        <v>972.42835981021926</v>
      </c>
      <c r="X45" s="11">
        <f t="shared" si="14"/>
        <v>967.19981924701278</v>
      </c>
    </row>
    <row r="46" spans="1:24" ht="15.75">
      <c r="B46" s="10" t="s">
        <v>11</v>
      </c>
      <c r="C46" s="9"/>
      <c r="D46" s="11">
        <f t="shared" ref="D46:X46" si="15">+D16/D36</f>
        <v>21937.014708847739</v>
      </c>
      <c r="E46" s="11">
        <f t="shared" si="15"/>
        <v>21768.047553738274</v>
      </c>
      <c r="F46" s="11">
        <f t="shared" si="15"/>
        <v>21591.310221827953</v>
      </c>
      <c r="G46" s="11">
        <f t="shared" si="15"/>
        <v>21421.221559845195</v>
      </c>
      <c r="H46" s="11">
        <f t="shared" si="15"/>
        <v>21275.597740899961</v>
      </c>
      <c r="I46" s="11">
        <f t="shared" si="15"/>
        <v>21165.433548367382</v>
      </c>
      <c r="J46" s="11">
        <f t="shared" si="15"/>
        <v>21095.45950853825</v>
      </c>
      <c r="K46" s="11">
        <f t="shared" si="15"/>
        <v>21058.957569217702</v>
      </c>
      <c r="L46" s="11">
        <f t="shared" si="15"/>
        <v>21041.024935224701</v>
      </c>
      <c r="M46" s="11">
        <f t="shared" si="15"/>
        <v>21020.424922282295</v>
      </c>
      <c r="N46" s="11">
        <f t="shared" si="15"/>
        <v>20981.268305992358</v>
      </c>
      <c r="O46" s="11">
        <f t="shared" si="15"/>
        <v>21145.361715933363</v>
      </c>
      <c r="P46" s="11">
        <f t="shared" si="15"/>
        <v>21289.826213893877</v>
      </c>
      <c r="Q46" s="11">
        <f t="shared" si="15"/>
        <v>21412.494135747838</v>
      </c>
      <c r="R46" s="11">
        <f t="shared" si="15"/>
        <v>21512.628154126596</v>
      </c>
      <c r="S46" s="11">
        <f t="shared" si="15"/>
        <v>21590.737362557105</v>
      </c>
      <c r="T46" s="11">
        <f t="shared" si="15"/>
        <v>21522.711714592937</v>
      </c>
      <c r="U46" s="11">
        <f t="shared" si="15"/>
        <v>21433.806286562009</v>
      </c>
      <c r="V46" s="11">
        <f t="shared" si="15"/>
        <v>21335.097555390996</v>
      </c>
      <c r="W46" s="11">
        <f t="shared" si="15"/>
        <v>21240.863314746937</v>
      </c>
      <c r="X46" s="11">
        <f t="shared" si="15"/>
        <v>21160.883557253794</v>
      </c>
    </row>
    <row r="47" spans="1:24" ht="15.75">
      <c r="B47" s="10" t="s">
        <v>12</v>
      </c>
      <c r="C47" s="9"/>
      <c r="D47" s="11">
        <f t="shared" ref="D47:X47" si="16">+D19/D36</f>
        <v>0</v>
      </c>
      <c r="E47" s="11">
        <f t="shared" si="16"/>
        <v>0</v>
      </c>
      <c r="F47" s="11">
        <f t="shared" si="16"/>
        <v>0</v>
      </c>
      <c r="G47" s="11">
        <f t="shared" si="16"/>
        <v>0</v>
      </c>
      <c r="H47" s="11">
        <f t="shared" si="16"/>
        <v>0</v>
      </c>
      <c r="I47" s="11">
        <f t="shared" si="16"/>
        <v>0</v>
      </c>
      <c r="J47" s="11">
        <f t="shared" si="16"/>
        <v>0</v>
      </c>
      <c r="K47" s="11">
        <f t="shared" si="16"/>
        <v>0</v>
      </c>
      <c r="L47" s="11">
        <f t="shared" si="16"/>
        <v>0</v>
      </c>
      <c r="M47" s="11">
        <f t="shared" si="16"/>
        <v>0</v>
      </c>
      <c r="N47" s="11">
        <f t="shared" si="16"/>
        <v>0</v>
      </c>
      <c r="O47" s="11">
        <f t="shared" si="16"/>
        <v>0</v>
      </c>
      <c r="P47" s="11">
        <f t="shared" si="16"/>
        <v>0</v>
      </c>
      <c r="Q47" s="11">
        <f t="shared" si="16"/>
        <v>0</v>
      </c>
      <c r="R47" s="11">
        <f t="shared" si="16"/>
        <v>0</v>
      </c>
      <c r="S47" s="11">
        <f t="shared" si="16"/>
        <v>0</v>
      </c>
      <c r="T47" s="11">
        <f t="shared" si="16"/>
        <v>0</v>
      </c>
      <c r="U47" s="11">
        <f t="shared" si="16"/>
        <v>0</v>
      </c>
      <c r="V47" s="11">
        <f t="shared" si="16"/>
        <v>0</v>
      </c>
      <c r="W47" s="11">
        <f t="shared" si="16"/>
        <v>0</v>
      </c>
      <c r="X47" s="11">
        <f t="shared" si="16"/>
        <v>0</v>
      </c>
    </row>
    <row r="48" spans="1:24" ht="15.75">
      <c r="B48" s="10" t="s">
        <v>16</v>
      </c>
      <c r="C48" s="9"/>
      <c r="D48" s="11">
        <f t="shared" ref="D48:X48" si="17">+D23/D36</f>
        <v>1238.8742659034385</v>
      </c>
      <c r="E48" s="11">
        <f t="shared" si="17"/>
        <v>1223.9869015934926</v>
      </c>
      <c r="F48" s="11">
        <f t="shared" si="17"/>
        <v>1208.661507208624</v>
      </c>
      <c r="G48" s="11">
        <f t="shared" si="17"/>
        <v>1193.9105241803068</v>
      </c>
      <c r="H48" s="11">
        <f t="shared" si="17"/>
        <v>1180.225260879268</v>
      </c>
      <c r="I48" s="11">
        <f t="shared" si="17"/>
        <v>1168.1146514244072</v>
      </c>
      <c r="J48" s="11">
        <f t="shared" si="17"/>
        <v>1158.3817727023375</v>
      </c>
      <c r="K48" s="11">
        <f t="shared" si="17"/>
        <v>1150.2610402789267</v>
      </c>
      <c r="L48" s="11">
        <f t="shared" si="17"/>
        <v>1143.4112197967665</v>
      </c>
      <c r="M48" s="11">
        <f t="shared" si="17"/>
        <v>1137.0278060006676</v>
      </c>
      <c r="N48" s="11">
        <f t="shared" si="17"/>
        <v>1129.1948404042773</v>
      </c>
      <c r="O48" s="11">
        <f t="shared" si="17"/>
        <v>1120.6637140215967</v>
      </c>
      <c r="P48" s="11">
        <f t="shared" si="17"/>
        <v>1111.2049855874868</v>
      </c>
      <c r="Q48" s="11">
        <f t="shared" si="17"/>
        <v>1100.3069714004489</v>
      </c>
      <c r="R48" s="11">
        <f t="shared" si="17"/>
        <v>1088.1463033480841</v>
      </c>
      <c r="S48" s="11">
        <f t="shared" si="17"/>
        <v>1074.7232490405304</v>
      </c>
      <c r="T48" s="11">
        <f t="shared" si="17"/>
        <v>1060.3022917923056</v>
      </c>
      <c r="U48" s="11">
        <f t="shared" si="17"/>
        <v>1044.5556760038887</v>
      </c>
      <c r="V48" s="11">
        <f t="shared" si="17"/>
        <v>1028.7484154772219</v>
      </c>
      <c r="W48" s="11">
        <f t="shared" si="17"/>
        <v>1015.0758346833197</v>
      </c>
      <c r="X48" s="11">
        <f t="shared" si="17"/>
        <v>1000.0719440790826</v>
      </c>
    </row>
    <row r="49" spans="2:24" ht="15.75">
      <c r="B49" s="20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</row>
    <row r="50" spans="2:24" ht="15.75">
      <c r="B50" s="9" t="s">
        <v>8</v>
      </c>
      <c r="C50" s="9"/>
      <c r="D50" s="11">
        <f>+D35/D36</f>
        <v>30826.996772662969</v>
      </c>
      <c r="E50" s="11">
        <f t="shared" ref="E50:X50" si="18">+E35/E36</f>
        <v>30283.035855720154</v>
      </c>
      <c r="F50" s="11">
        <f t="shared" si="18"/>
        <v>29706.148969474383</v>
      </c>
      <c r="G50" s="11">
        <f t="shared" si="18"/>
        <v>28891.384866424716</v>
      </c>
      <c r="H50" s="11">
        <f t="shared" si="18"/>
        <v>29876.050728138172</v>
      </c>
      <c r="I50" s="11">
        <f t="shared" si="18"/>
        <v>30922.660644231844</v>
      </c>
      <c r="J50" s="11">
        <f t="shared" si="18"/>
        <v>31348.495651651738</v>
      </c>
      <c r="K50" s="11">
        <f t="shared" si="18"/>
        <v>32173.859258763619</v>
      </c>
      <c r="L50" s="11">
        <f t="shared" si="18"/>
        <v>33531.6175837009</v>
      </c>
      <c r="M50" s="11">
        <f t="shared" si="18"/>
        <v>35094.782771086291</v>
      </c>
      <c r="N50" s="11">
        <f t="shared" si="18"/>
        <v>36625.553400876641</v>
      </c>
      <c r="O50" s="11">
        <f t="shared" si="18"/>
        <v>37017.403502040375</v>
      </c>
      <c r="P50" s="11">
        <f t="shared" si="18"/>
        <v>37830.972156792639</v>
      </c>
      <c r="Q50" s="11">
        <f t="shared" si="18"/>
        <v>38569.1802923828</v>
      </c>
      <c r="R50" s="11">
        <f t="shared" si="18"/>
        <v>40011.893618773451</v>
      </c>
      <c r="S50" s="11">
        <f t="shared" si="18"/>
        <v>41041.705948216921</v>
      </c>
      <c r="T50" s="11">
        <f t="shared" si="18"/>
        <v>42516.406730456198</v>
      </c>
      <c r="U50" s="11">
        <f t="shared" si="18"/>
        <v>43586.681828895547</v>
      </c>
      <c r="V50" s="11">
        <f t="shared" si="18"/>
        <v>42965.241674335783</v>
      </c>
      <c r="W50" s="11">
        <f t="shared" si="18"/>
        <v>40349.599583441093</v>
      </c>
      <c r="X50" s="11">
        <f t="shared" si="18"/>
        <v>42334.050713430719</v>
      </c>
    </row>
    <row r="51" spans="2:24" ht="15.75"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ht="30">
      <c r="B52" s="28" t="s">
        <v>34</v>
      </c>
      <c r="C52" s="1"/>
      <c r="D52" s="34">
        <v>1990</v>
      </c>
      <c r="E52" s="34">
        <v>1991</v>
      </c>
      <c r="F52" s="34">
        <v>1992</v>
      </c>
      <c r="G52" s="34">
        <v>1993</v>
      </c>
      <c r="H52" s="34">
        <v>1994</v>
      </c>
      <c r="I52" s="34">
        <v>1995</v>
      </c>
      <c r="J52" s="34">
        <v>1996</v>
      </c>
      <c r="K52" s="34">
        <v>1997</v>
      </c>
      <c r="L52" s="34">
        <v>1998</v>
      </c>
      <c r="M52" s="34">
        <v>1999</v>
      </c>
      <c r="N52" s="34">
        <v>2000</v>
      </c>
      <c r="O52" s="34">
        <v>2001</v>
      </c>
      <c r="P52" s="34">
        <v>2002</v>
      </c>
      <c r="Q52" s="34">
        <v>2003</v>
      </c>
      <c r="R52" s="34">
        <v>2004</v>
      </c>
      <c r="S52" s="34">
        <v>2005</v>
      </c>
      <c r="T52" s="34">
        <v>2006</v>
      </c>
      <c r="U52" s="34">
        <v>2007</v>
      </c>
      <c r="V52" s="34">
        <v>2008</v>
      </c>
      <c r="W52" s="34">
        <v>2009</v>
      </c>
      <c r="X52" s="34">
        <v>2010</v>
      </c>
    </row>
    <row r="53" spans="2:24" ht="16.5">
      <c r="B53" s="23" t="s">
        <v>28</v>
      </c>
      <c r="C53" s="7"/>
      <c r="D53" s="32">
        <f>IFERROR(((D39/$D39)-1)*100,0)</f>
        <v>0</v>
      </c>
      <c r="E53" s="32">
        <f>IFERROR(((E39/$D39)-1)*100,0)</f>
        <v>0.74459376121909226</v>
      </c>
      <c r="F53" s="32">
        <f>IFERROR(((F39/$D39)-1)*100,0)</f>
        <v>0.79633741601567998</v>
      </c>
      <c r="G53" s="32">
        <f>IFERROR(((G39/$D39)-1)*100,0)</f>
        <v>-0.90331571530012367</v>
      </c>
      <c r="H53" s="32">
        <f t="shared" ref="H53:X53" si="19">IFERROR(((H39/$D39)-1)*100,0)</f>
        <v>-0.77934486596205055</v>
      </c>
      <c r="I53" s="32">
        <f t="shared" si="19"/>
        <v>7.2567796848566068E-2</v>
      </c>
      <c r="J53" s="32">
        <f t="shared" si="19"/>
        <v>0.67695810272210277</v>
      </c>
      <c r="K53" s="32">
        <f t="shared" si="19"/>
        <v>0.7833089662509396</v>
      </c>
      <c r="L53" s="32">
        <f t="shared" si="19"/>
        <v>1.2100040801048317</v>
      </c>
      <c r="M53" s="32">
        <f t="shared" si="19"/>
        <v>2.1818219594569088</v>
      </c>
      <c r="N53" s="32">
        <f t="shared" si="19"/>
        <v>3.4654002638881298</v>
      </c>
      <c r="O53" s="32">
        <f t="shared" si="19"/>
        <v>4.8847059679865135</v>
      </c>
      <c r="P53" s="32">
        <f t="shared" si="19"/>
        <v>6.2078623879786354</v>
      </c>
      <c r="Q53" s="32">
        <f t="shared" si="19"/>
        <v>7.4478317912983094</v>
      </c>
      <c r="R53" s="32">
        <f t="shared" si="19"/>
        <v>8.6104529716059641</v>
      </c>
      <c r="S53" s="32">
        <f t="shared" si="19"/>
        <v>8.4022980427442828</v>
      </c>
      <c r="T53" s="32">
        <f t="shared" si="19"/>
        <v>9.3557128652698154</v>
      </c>
      <c r="U53" s="32">
        <f t="shared" si="19"/>
        <v>10.596563809873416</v>
      </c>
      <c r="V53" s="32">
        <f t="shared" si="19"/>
        <v>11.788650688053082</v>
      </c>
      <c r="W53" s="32">
        <f t="shared" si="19"/>
        <v>12.467016449379088</v>
      </c>
      <c r="X53" s="32">
        <f t="shared" si="19"/>
        <v>13.361198193041668</v>
      </c>
    </row>
    <row r="54" spans="2:24" ht="15.75">
      <c r="B54" s="20" t="s">
        <v>5</v>
      </c>
      <c r="C54" s="7"/>
      <c r="D54" s="32">
        <f t="shared" ref="D54:E60" si="20">IFERROR(((D40/$D40)-1)*100,0)</f>
        <v>0</v>
      </c>
      <c r="E54" s="32">
        <f t="shared" si="20"/>
        <v>1.6596417180499756</v>
      </c>
      <c r="F54" s="32">
        <f t="shared" ref="F54:I54" si="21">IFERROR(((F40/$D40)-1)*100,0)</f>
        <v>2.4474978496012989</v>
      </c>
      <c r="G54" s="32">
        <f t="shared" si="21"/>
        <v>2.4639343424917026</v>
      </c>
      <c r="H54" s="32">
        <f t="shared" si="21"/>
        <v>2.8884503778238813</v>
      </c>
      <c r="I54" s="32">
        <f t="shared" si="21"/>
        <v>3.940013824597921</v>
      </c>
      <c r="J54" s="32">
        <f t="shared" ref="J54:X54" si="22">IFERROR(((J40/$D40)-1)*100,0)</f>
        <v>5.3838689138543394</v>
      </c>
      <c r="K54" s="32">
        <f t="shared" si="22"/>
        <v>6.9543707144738676</v>
      </c>
      <c r="L54" s="32">
        <f t="shared" si="22"/>
        <v>9.0674691443902731</v>
      </c>
      <c r="M54" s="32">
        <f t="shared" si="22"/>
        <v>11.641479987015702</v>
      </c>
      <c r="N54" s="32">
        <f t="shared" si="22"/>
        <v>14.412364818424695</v>
      </c>
      <c r="O54" s="32">
        <f t="shared" si="22"/>
        <v>16.973263196302547</v>
      </c>
      <c r="P54" s="32">
        <f t="shared" si="22"/>
        <v>19.211518404557527</v>
      </c>
      <c r="Q54" s="32">
        <f t="shared" si="22"/>
        <v>21.335920568430609</v>
      </c>
      <c r="R54" s="32">
        <f t="shared" si="22"/>
        <v>23.632613984555629</v>
      </c>
      <c r="S54" s="32">
        <f t="shared" si="22"/>
        <v>26.288346890651493</v>
      </c>
      <c r="T54" s="32">
        <f t="shared" si="22"/>
        <v>29.393334859040166</v>
      </c>
      <c r="U54" s="32">
        <f t="shared" si="22"/>
        <v>32.9542310992015</v>
      </c>
      <c r="V54" s="32">
        <f t="shared" si="22"/>
        <v>36.346348446371877</v>
      </c>
      <c r="W54" s="32">
        <f t="shared" si="22"/>
        <v>37.944211266067171</v>
      </c>
      <c r="X54" s="39">
        <f t="shared" si="22"/>
        <v>40.065987591155249</v>
      </c>
    </row>
    <row r="55" spans="2:24" ht="15.75">
      <c r="B55" s="20" t="s">
        <v>38</v>
      </c>
      <c r="C55" s="7"/>
      <c r="D55" s="32">
        <f t="shared" si="20"/>
        <v>0</v>
      </c>
      <c r="E55" s="32">
        <f t="shared" si="20"/>
        <v>0.60177127067595482</v>
      </c>
      <c r="F55" s="32">
        <f t="shared" ref="F55:I55" si="23">IFERROR(((F41/$D41)-1)*100,0)</f>
        <v>0.50551032675787422</v>
      </c>
      <c r="G55" s="32">
        <f t="shared" si="23"/>
        <v>-1.7876678000095403</v>
      </c>
      <c r="H55" s="32">
        <f t="shared" si="23"/>
        <v>-1.6877519828128906</v>
      </c>
      <c r="I55" s="32">
        <f t="shared" si="23"/>
        <v>-0.77249964272527727</v>
      </c>
      <c r="J55" s="32">
        <f t="shared" ref="J55:X55" si="24">IFERROR(((J41/$D41)-1)*100,0)</f>
        <v>-0.34663638530990637</v>
      </c>
      <c r="K55" s="32">
        <f t="shared" si="24"/>
        <v>-0.65300908829726279</v>
      </c>
      <c r="L55" s="32">
        <f t="shared" si="24"/>
        <v>-0.68773337792468192</v>
      </c>
      <c r="M55" s="32">
        <f t="shared" si="24"/>
        <v>-0.10512501784681882</v>
      </c>
      <c r="N55" s="32">
        <f t="shared" si="24"/>
        <v>0.85716610263997239</v>
      </c>
      <c r="O55" s="32">
        <f t="shared" si="24"/>
        <v>1.9974928039790285</v>
      </c>
      <c r="P55" s="32">
        <f t="shared" si="24"/>
        <v>3.1075850803921945</v>
      </c>
      <c r="Q55" s="32">
        <f t="shared" si="24"/>
        <v>4.1476634398448509</v>
      </c>
      <c r="R55" s="32">
        <f t="shared" si="24"/>
        <v>5.0340773762695079</v>
      </c>
      <c r="S55" s="32">
        <f t="shared" si="24"/>
        <v>3.9222713960077371</v>
      </c>
      <c r="T55" s="32">
        <f t="shared" si="24"/>
        <v>4.3422756192775136</v>
      </c>
      <c r="U55" s="32">
        <f t="shared" si="24"/>
        <v>5.0275183847906524</v>
      </c>
      <c r="V55" s="32">
        <f t="shared" si="24"/>
        <v>5.7015156702525216</v>
      </c>
      <c r="W55" s="32">
        <f t="shared" si="24"/>
        <v>6.1996062558259846</v>
      </c>
      <c r="X55" s="32">
        <f t="shared" si="24"/>
        <v>6.8317247012317894</v>
      </c>
    </row>
    <row r="56" spans="2:24" ht="15.75">
      <c r="B56" s="20" t="s">
        <v>10</v>
      </c>
      <c r="C56" s="9"/>
      <c r="D56" s="32">
        <f t="shared" si="20"/>
        <v>0</v>
      </c>
      <c r="E56" s="32">
        <f t="shared" si="20"/>
        <v>-0.86454609482972122</v>
      </c>
      <c r="F56" s="32">
        <f t="shared" ref="F56:I56" si="25">IFERROR(((F42/$D42)-1)*100,0)</f>
        <v>-1.7064199116248124</v>
      </c>
      <c r="G56" s="32">
        <f t="shared" si="25"/>
        <v>-2.4810530517172302</v>
      </c>
      <c r="H56" s="32">
        <f t="shared" si="25"/>
        <v>-3.1622927677318891</v>
      </c>
      <c r="I56" s="32">
        <f t="shared" si="25"/>
        <v>-3.8055668586942204</v>
      </c>
      <c r="J56" s="32">
        <f t="shared" ref="J56:X56" si="26">IFERROR(((J42/$D42)-1)*100,0)</f>
        <v>-4.1023156076202554</v>
      </c>
      <c r="K56" s="32">
        <f t="shared" si="26"/>
        <v>-4.3407276628741887</v>
      </c>
      <c r="L56" s="32">
        <f t="shared" si="26"/>
        <v>-4.4800647426483708</v>
      </c>
      <c r="M56" s="32">
        <f t="shared" si="26"/>
        <v>-4.6412843215521304</v>
      </c>
      <c r="N56" s="32">
        <f t="shared" si="26"/>
        <v>-4.893929865756375</v>
      </c>
      <c r="O56" s="32">
        <f t="shared" si="26"/>
        <v>-4.2618390734520233</v>
      </c>
      <c r="P56" s="32">
        <f t="shared" si="26"/>
        <v>-3.6976188062520343</v>
      </c>
      <c r="Q56" s="32">
        <f t="shared" si="26"/>
        <v>-3.2641928395110043</v>
      </c>
      <c r="R56" s="32">
        <f t="shared" si="26"/>
        <v>-2.8949074766054461</v>
      </c>
      <c r="S56" s="32">
        <f t="shared" si="26"/>
        <v>-2.6108104930764764</v>
      </c>
      <c r="T56" s="32">
        <f t="shared" si="26"/>
        <v>-3.0488698098819267</v>
      </c>
      <c r="U56" s="32">
        <f t="shared" si="26"/>
        <v>-3.5453679926592985</v>
      </c>
      <c r="V56" s="32">
        <f t="shared" si="26"/>
        <v>-4.107020767094383</v>
      </c>
      <c r="W56" s="32">
        <f t="shared" si="26"/>
        <v>-4.6006003747039559</v>
      </c>
      <c r="X56" s="32">
        <f t="shared" si="26"/>
        <v>-5.0121739658981701</v>
      </c>
    </row>
    <row r="57" spans="2:24" ht="15.75">
      <c r="B57" s="26" t="s">
        <v>32</v>
      </c>
      <c r="C57" s="9"/>
      <c r="D57" s="32">
        <f t="shared" si="20"/>
        <v>0</v>
      </c>
      <c r="E57" s="32">
        <f t="shared" si="20"/>
        <v>-0.84647260110268796</v>
      </c>
      <c r="F57" s="32">
        <f t="shared" ref="F57:I57" si="27">IFERROR(((F43/$D43)-1)*100,0)</f>
        <v>-1.6671620575391732</v>
      </c>
      <c r="G57" s="32">
        <f t="shared" si="27"/>
        <v>-2.4194917557176621</v>
      </c>
      <c r="H57" s="32">
        <f t="shared" si="27"/>
        <v>-3.0780329252605876</v>
      </c>
      <c r="I57" s="32">
        <f t="shared" si="27"/>
        <v>-3.7033870207395458</v>
      </c>
      <c r="J57" s="32">
        <f t="shared" ref="J57:X57" si="28">IFERROR(((J43/$D43)-1)*100,0)</f>
        <v>-3.9739279780317549</v>
      </c>
      <c r="K57" s="32">
        <f t="shared" si="28"/>
        <v>-4.1899809678078492</v>
      </c>
      <c r="L57" s="32">
        <f t="shared" si="28"/>
        <v>-4.3071472044423631</v>
      </c>
      <c r="M57" s="32">
        <f t="shared" si="28"/>
        <v>-4.4493872590533172</v>
      </c>
      <c r="N57" s="32">
        <f t="shared" si="28"/>
        <v>-4.6816819958246718</v>
      </c>
      <c r="O57" s="32">
        <f t="shared" si="28"/>
        <v>-3.9787899557376938</v>
      </c>
      <c r="P57" s="32">
        <f t="shared" si="28"/>
        <v>-3.3433929634242188</v>
      </c>
      <c r="Q57" s="32">
        <f t="shared" si="28"/>
        <v>-2.8395738879368304</v>
      </c>
      <c r="R57" s="32">
        <f t="shared" si="28"/>
        <v>-2.3978701499000832</v>
      </c>
      <c r="S57" s="32">
        <f t="shared" si="28"/>
        <v>-2.0404590219691987</v>
      </c>
      <c r="T57" s="32">
        <f t="shared" si="28"/>
        <v>-2.4395997730897401</v>
      </c>
      <c r="U57" s="32">
        <f t="shared" si="28"/>
        <v>-2.8945758289838142</v>
      </c>
      <c r="V57" s="32">
        <f t="shared" si="28"/>
        <v>-3.4179368932723442</v>
      </c>
      <c r="W57" s="32">
        <f t="shared" si="28"/>
        <v>-3.8788126621449037</v>
      </c>
      <c r="X57" s="32">
        <f t="shared" si="28"/>
        <v>-4.2475253635404941</v>
      </c>
    </row>
    <row r="58" spans="2:24" ht="15.75">
      <c r="B58" s="26" t="s">
        <v>33</v>
      </c>
      <c r="C58" s="9"/>
      <c r="D58" s="32">
        <f t="shared" si="20"/>
        <v>0</v>
      </c>
      <c r="E58" s="32">
        <f t="shared" si="20"/>
        <v>-1.2016848456440798</v>
      </c>
      <c r="F58" s="32">
        <f t="shared" ref="F58:I58" si="29">IFERROR(((F44/$D44)-1)*100,0)</f>
        <v>-2.4387267962808212</v>
      </c>
      <c r="G58" s="32">
        <f t="shared" si="29"/>
        <v>-3.6294031574174546</v>
      </c>
      <c r="H58" s="32">
        <f t="shared" si="29"/>
        <v>-4.7340562830563986</v>
      </c>
      <c r="I58" s="32">
        <f t="shared" si="29"/>
        <v>-5.7116058042767204</v>
      </c>
      <c r="J58" s="32">
        <f t="shared" ref="J58:X58" si="30">IFERROR(((J44/$D44)-1)*100,0)</f>
        <v>-6.4972286063592293</v>
      </c>
      <c r="K58" s="32">
        <f t="shared" si="30"/>
        <v>-7.1527214716895715</v>
      </c>
      <c r="L58" s="32">
        <f t="shared" si="30"/>
        <v>-7.705628305795531</v>
      </c>
      <c r="M58" s="32">
        <f t="shared" si="30"/>
        <v>-8.2208875190817103</v>
      </c>
      <c r="N58" s="32">
        <f t="shared" si="30"/>
        <v>-8.8531522946098455</v>
      </c>
      <c r="O58" s="32">
        <f t="shared" si="30"/>
        <v>-9.5417715207473321</v>
      </c>
      <c r="P58" s="32">
        <f t="shared" si="30"/>
        <v>-10.305265338839686</v>
      </c>
      <c r="Q58" s="32">
        <f t="shared" si="30"/>
        <v>-11.184936059830141</v>
      </c>
      <c r="R58" s="32">
        <f t="shared" si="30"/>
        <v>-12.166526233026353</v>
      </c>
      <c r="S58" s="32">
        <f t="shared" si="30"/>
        <v>-13.250014257355037</v>
      </c>
      <c r="T58" s="32">
        <f t="shared" si="30"/>
        <v>-14.414051451856647</v>
      </c>
      <c r="U58" s="32">
        <f t="shared" si="30"/>
        <v>-15.685093737728472</v>
      </c>
      <c r="V58" s="32">
        <f t="shared" si="30"/>
        <v>-16.961031172359053</v>
      </c>
      <c r="W58" s="32">
        <f t="shared" si="30"/>
        <v>-18.064660585787184</v>
      </c>
      <c r="X58" s="32">
        <f t="shared" si="30"/>
        <v>-19.275751252304151</v>
      </c>
    </row>
    <row r="59" spans="2:24" ht="15.75">
      <c r="B59" s="10" t="s">
        <v>31</v>
      </c>
      <c r="C59" s="9"/>
      <c r="D59" s="32">
        <f t="shared" si="20"/>
        <v>0</v>
      </c>
      <c r="E59" s="32">
        <f t="shared" si="20"/>
        <v>-2.2726058579352726</v>
      </c>
      <c r="F59" s="32">
        <f t="shared" ref="F59:I59" si="31">IFERROR(((F45/$D45)-1)*100,0)</f>
        <v>-3.3744885712432504</v>
      </c>
      <c r="G59" s="32">
        <f t="shared" si="31"/>
        <v>-3.6961738713336634</v>
      </c>
      <c r="H59" s="32">
        <f t="shared" si="31"/>
        <v>-4.2558331976281334</v>
      </c>
      <c r="I59" s="32">
        <f t="shared" si="31"/>
        <v>-7.1853399382433185</v>
      </c>
      <c r="J59" s="32">
        <f t="shared" ref="J59:X59" si="32">IFERROR(((J45/$D45)-1)*100,0)</f>
        <v>-6.5497828350005838</v>
      </c>
      <c r="K59" s="32">
        <f t="shared" si="32"/>
        <v>-7.6948055683037637</v>
      </c>
      <c r="L59" s="32">
        <f t="shared" si="32"/>
        <v>-8.474581143701986</v>
      </c>
      <c r="M59" s="32">
        <f t="shared" si="32"/>
        <v>-9.5210242922475921</v>
      </c>
      <c r="N59" s="32">
        <f t="shared" si="32"/>
        <v>-10.759743372021591</v>
      </c>
      <c r="O59" s="32">
        <f t="shared" si="32"/>
        <v>-10.90107708239203</v>
      </c>
      <c r="P59" s="32">
        <f t="shared" si="32"/>
        <v>-10.698659428602541</v>
      </c>
      <c r="Q59" s="32">
        <f t="shared" si="32"/>
        <v>-11.230526672951346</v>
      </c>
      <c r="R59" s="32">
        <f t="shared" si="32"/>
        <v>-11.064897011892661</v>
      </c>
      <c r="S59" s="32">
        <f t="shared" si="32"/>
        <v>-10.682233567678434</v>
      </c>
      <c r="T59" s="32">
        <f t="shared" si="32"/>
        <v>-12.747155770093121</v>
      </c>
      <c r="U59" s="32">
        <f t="shared" si="32"/>
        <v>-14.131877537251603</v>
      </c>
      <c r="V59" s="32">
        <f t="shared" si="32"/>
        <v>-16.028278672939667</v>
      </c>
      <c r="W59" s="32">
        <f t="shared" si="32"/>
        <v>-17.074844840290027</v>
      </c>
      <c r="X59" s="32">
        <f t="shared" si="32"/>
        <v>-17.520715770614757</v>
      </c>
    </row>
    <row r="60" spans="2:24" ht="15.75">
      <c r="B60" s="10" t="s">
        <v>11</v>
      </c>
      <c r="D60" s="32">
        <f t="shared" si="20"/>
        <v>0</v>
      </c>
      <c r="E60" s="32">
        <f t="shared" si="20"/>
        <v>-0.77023768891086863</v>
      </c>
      <c r="F60" s="32">
        <f t="shared" ref="F60:I60" si="33">IFERROR(((F46/$D46)-1)*100,0)</f>
        <v>-1.5758957707237897</v>
      </c>
      <c r="G60" s="32">
        <f t="shared" si="33"/>
        <v>-2.351245854772166</v>
      </c>
      <c r="H60" s="32">
        <f t="shared" si="33"/>
        <v>-3.0150728197351873</v>
      </c>
      <c r="I60" s="32">
        <f t="shared" si="33"/>
        <v>-3.5172568862305575</v>
      </c>
      <c r="J60" s="32">
        <f t="shared" ref="J60:X60" si="34">IFERROR(((J46/$D46)-1)*100,0)</f>
        <v>-3.8362339246190591</v>
      </c>
      <c r="K60" s="32">
        <f t="shared" si="34"/>
        <v>-4.0026282121053303</v>
      </c>
      <c r="L60" s="32">
        <f t="shared" si="34"/>
        <v>-4.08437422099035</v>
      </c>
      <c r="M60" s="32">
        <f t="shared" si="34"/>
        <v>-4.1782794912188397</v>
      </c>
      <c r="N60" s="32">
        <f t="shared" si="34"/>
        <v>-4.3567751380040987</v>
      </c>
      <c r="O60" s="32">
        <f t="shared" si="34"/>
        <v>-3.6087544427596319</v>
      </c>
      <c r="P60" s="32">
        <f t="shared" si="34"/>
        <v>-2.9502122487652604</v>
      </c>
      <c r="Q60" s="32">
        <f t="shared" si="34"/>
        <v>-2.3910298646440231</v>
      </c>
      <c r="R60" s="32">
        <f t="shared" si="34"/>
        <v>-1.9345684011871311</v>
      </c>
      <c r="S60" s="32">
        <f t="shared" si="34"/>
        <v>-1.5785071528031214</v>
      </c>
      <c r="T60" s="32">
        <f t="shared" si="34"/>
        <v>-1.8886024363547693</v>
      </c>
      <c r="U60" s="32">
        <f t="shared" si="34"/>
        <v>-2.293878310081876</v>
      </c>
      <c r="V60" s="32">
        <f t="shared" si="34"/>
        <v>-2.7438425941063715</v>
      </c>
      <c r="W60" s="32">
        <f t="shared" si="34"/>
        <v>-3.1734098889035556</v>
      </c>
      <c r="X60" s="32">
        <f t="shared" si="34"/>
        <v>-3.537998045289692</v>
      </c>
    </row>
    <row r="61" spans="2:24" ht="15.75">
      <c r="B61" s="10" t="s">
        <v>12</v>
      </c>
      <c r="C61" s="9"/>
      <c r="D61" s="32">
        <f t="shared" ref="D61:E62" si="35">IFERROR(((D47/$D47)-1)*100,0)</f>
        <v>0</v>
      </c>
      <c r="E61" s="32">
        <f t="shared" si="35"/>
        <v>0</v>
      </c>
      <c r="F61" s="32">
        <f t="shared" ref="F61:I61" si="36">IFERROR(((F47/$D47)-1)*100,0)</f>
        <v>0</v>
      </c>
      <c r="G61" s="32">
        <f t="shared" si="36"/>
        <v>0</v>
      </c>
      <c r="H61" s="32">
        <f t="shared" si="36"/>
        <v>0</v>
      </c>
      <c r="I61" s="32">
        <f t="shared" si="36"/>
        <v>0</v>
      </c>
      <c r="J61" s="32">
        <f t="shared" ref="J61:X61" si="37">IFERROR(((J47/$D47)-1)*100,0)</f>
        <v>0</v>
      </c>
      <c r="K61" s="32">
        <f t="shared" si="37"/>
        <v>0</v>
      </c>
      <c r="L61" s="32">
        <f t="shared" si="37"/>
        <v>0</v>
      </c>
      <c r="M61" s="32">
        <f t="shared" si="37"/>
        <v>0</v>
      </c>
      <c r="N61" s="32">
        <f t="shared" si="37"/>
        <v>0</v>
      </c>
      <c r="O61" s="32">
        <f t="shared" si="37"/>
        <v>0</v>
      </c>
      <c r="P61" s="32">
        <f t="shared" si="37"/>
        <v>0</v>
      </c>
      <c r="Q61" s="32">
        <f t="shared" si="37"/>
        <v>0</v>
      </c>
      <c r="R61" s="32">
        <f t="shared" si="37"/>
        <v>0</v>
      </c>
      <c r="S61" s="32">
        <f t="shared" si="37"/>
        <v>0</v>
      </c>
      <c r="T61" s="32">
        <f t="shared" si="37"/>
        <v>0</v>
      </c>
      <c r="U61" s="32">
        <f t="shared" si="37"/>
        <v>0</v>
      </c>
      <c r="V61" s="32">
        <f t="shared" si="37"/>
        <v>0</v>
      </c>
      <c r="W61" s="32">
        <f t="shared" si="37"/>
        <v>0</v>
      </c>
      <c r="X61" s="32">
        <f t="shared" si="37"/>
        <v>0</v>
      </c>
    </row>
    <row r="62" spans="2:24" ht="15.75">
      <c r="B62" s="10" t="s">
        <v>16</v>
      </c>
      <c r="C62" s="9"/>
      <c r="D62" s="32">
        <f t="shared" si="35"/>
        <v>0</v>
      </c>
      <c r="E62" s="32">
        <f t="shared" si="35"/>
        <v>-1.2016848456440798</v>
      </c>
      <c r="F62" s="32">
        <f t="shared" ref="F62:I62" si="38">IFERROR(((F48/$D48)-1)*100,0)</f>
        <v>-2.4387267962808212</v>
      </c>
      <c r="G62" s="32">
        <f t="shared" si="38"/>
        <v>-3.6294031574174546</v>
      </c>
      <c r="H62" s="32">
        <f t="shared" si="38"/>
        <v>-4.7340562830563986</v>
      </c>
      <c r="I62" s="32">
        <f t="shared" si="38"/>
        <v>-5.7116058042767204</v>
      </c>
      <c r="J62" s="32">
        <f t="shared" ref="J62:X62" si="39">IFERROR(((J48/$D48)-1)*100,0)</f>
        <v>-6.4972286063592293</v>
      </c>
      <c r="K62" s="32">
        <f t="shared" si="39"/>
        <v>-7.1527214716895715</v>
      </c>
      <c r="L62" s="32">
        <f t="shared" si="39"/>
        <v>-7.705628305795531</v>
      </c>
      <c r="M62" s="32">
        <f t="shared" si="39"/>
        <v>-8.2208875190817103</v>
      </c>
      <c r="N62" s="32">
        <f t="shared" si="39"/>
        <v>-8.8531522946098455</v>
      </c>
      <c r="O62" s="32">
        <f t="shared" si="39"/>
        <v>-9.5417715207473321</v>
      </c>
      <c r="P62" s="32">
        <f t="shared" si="39"/>
        <v>-10.305265338839686</v>
      </c>
      <c r="Q62" s="32">
        <f t="shared" si="39"/>
        <v>-11.184936059830141</v>
      </c>
      <c r="R62" s="32">
        <f t="shared" si="39"/>
        <v>-12.166526233026353</v>
      </c>
      <c r="S62" s="32">
        <f t="shared" si="39"/>
        <v>-13.250014257355037</v>
      </c>
      <c r="T62" s="32">
        <f t="shared" si="39"/>
        <v>-14.414051451856647</v>
      </c>
      <c r="U62" s="32">
        <f t="shared" si="39"/>
        <v>-15.685093737728472</v>
      </c>
      <c r="V62" s="32">
        <f t="shared" si="39"/>
        <v>-16.961031172359053</v>
      </c>
      <c r="W62" s="32">
        <f t="shared" si="39"/>
        <v>-18.064660585787184</v>
      </c>
      <c r="X62" s="32">
        <f t="shared" si="39"/>
        <v>-19.275751252304151</v>
      </c>
    </row>
    <row r="63" spans="2:24" ht="15.75">
      <c r="C63" s="9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spans="2:24" ht="15.75">
      <c r="B64" s="9" t="s">
        <v>8</v>
      </c>
      <c r="C64" s="9"/>
      <c r="D64" s="32">
        <f t="shared" ref="D64:E64" si="40">IFERROR(((D50/$D50)-1)*100,0)</f>
        <v>0</v>
      </c>
      <c r="E64" s="32">
        <f t="shared" si="40"/>
        <v>-1.7645602033643182</v>
      </c>
      <c r="F64" s="32">
        <f t="shared" ref="F64:I64" si="41">IFERROR(((F50/$D50)-1)*100,0)</f>
        <v>-3.6359292844982627</v>
      </c>
      <c r="G64" s="32">
        <f t="shared" si="41"/>
        <v>-6.2789506240670594</v>
      </c>
      <c r="H64" s="32">
        <f t="shared" si="41"/>
        <v>-3.0847832876411907</v>
      </c>
      <c r="I64" s="32">
        <f t="shared" si="41"/>
        <v>0.31032497999841091</v>
      </c>
      <c r="J64" s="32">
        <f t="shared" ref="J64:X64" si="42">IFERROR(((J50/$D50)-1)*100,0)</f>
        <v>1.6916953760842013</v>
      </c>
      <c r="K64" s="32">
        <f t="shared" si="42"/>
        <v>4.3691005518093018</v>
      </c>
      <c r="L64" s="32">
        <f t="shared" si="42"/>
        <v>8.7735462230831285</v>
      </c>
      <c r="M64" s="32">
        <f t="shared" si="42"/>
        <v>13.844313248859663</v>
      </c>
      <c r="N64" s="32">
        <f t="shared" si="42"/>
        <v>18.809995248566569</v>
      </c>
      <c r="O64" s="32">
        <f t="shared" si="42"/>
        <v>20.081121670817414</v>
      </c>
      <c r="P64" s="32">
        <f t="shared" si="42"/>
        <v>22.720265083820014</v>
      </c>
      <c r="Q64" s="32">
        <f t="shared" si="42"/>
        <v>25.114945762687825</v>
      </c>
      <c r="R64" s="32">
        <f t="shared" si="42"/>
        <v>29.794977804180856</v>
      </c>
      <c r="S64" s="32">
        <f t="shared" si="42"/>
        <v>33.135596214199616</v>
      </c>
      <c r="T64" s="32">
        <f t="shared" si="42"/>
        <v>37.919392680377051</v>
      </c>
      <c r="U64" s="32">
        <f t="shared" si="42"/>
        <v>41.391268667299187</v>
      </c>
      <c r="V64" s="32">
        <f t="shared" si="42"/>
        <v>39.375372798030298</v>
      </c>
      <c r="W64" s="32">
        <f t="shared" si="42"/>
        <v>30.8904655260569</v>
      </c>
      <c r="X64" s="32">
        <f t="shared" si="42"/>
        <v>37.327846191530647</v>
      </c>
    </row>
    <row r="65" spans="1:24" ht="15.75">
      <c r="C65" s="9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</row>
    <row r="66" spans="1:24">
      <c r="B66" s="1" t="s">
        <v>36</v>
      </c>
      <c r="C66" s="1"/>
      <c r="D66" s="1">
        <v>1990</v>
      </c>
      <c r="E66" s="1">
        <v>1991</v>
      </c>
      <c r="F66" s="1">
        <v>1992</v>
      </c>
      <c r="G66" s="1">
        <v>1993</v>
      </c>
      <c r="H66" s="1">
        <v>1994</v>
      </c>
      <c r="I66" s="1">
        <v>1995</v>
      </c>
      <c r="J66" s="1">
        <v>1996</v>
      </c>
      <c r="K66" s="1">
        <v>1997</v>
      </c>
      <c r="L66" s="1">
        <v>1998</v>
      </c>
      <c r="M66" s="1">
        <v>1999</v>
      </c>
      <c r="N66" s="1">
        <v>2000</v>
      </c>
      <c r="O66" s="1">
        <v>2001</v>
      </c>
      <c r="P66" s="1">
        <v>2002</v>
      </c>
      <c r="Q66" s="1">
        <v>2003</v>
      </c>
      <c r="R66" s="1">
        <v>2004</v>
      </c>
      <c r="S66" s="1">
        <v>2005</v>
      </c>
      <c r="T66" s="1">
        <v>2006</v>
      </c>
      <c r="U66" s="1">
        <v>2007</v>
      </c>
      <c r="V66" s="1">
        <v>2008</v>
      </c>
      <c r="W66" s="1">
        <v>2009</v>
      </c>
      <c r="X66" s="1">
        <v>2010</v>
      </c>
    </row>
    <row r="67" spans="1:24" ht="15.75">
      <c r="B67" s="20" t="s">
        <v>5</v>
      </c>
      <c r="C67" s="31">
        <f>AVERAGE(D67:X67)</f>
        <v>24.113454689005877</v>
      </c>
      <c r="D67" s="30">
        <f>(D8/D7)*100</f>
        <v>21.77382508523019</v>
      </c>
      <c r="E67" s="30">
        <f t="shared" ref="E67:X67" si="43">(E8/E7)*100</f>
        <v>21.971593455847234</v>
      </c>
      <c r="F67" s="30">
        <f t="shared" si="43"/>
        <v>22.130505490393737</v>
      </c>
      <c r="G67" s="30">
        <f t="shared" si="43"/>
        <v>22.513687516610347</v>
      </c>
      <c r="H67" s="30">
        <f t="shared" si="43"/>
        <v>22.578717292187982</v>
      </c>
      <c r="I67" s="30">
        <f t="shared" si="43"/>
        <v>22.615305374870907</v>
      </c>
      <c r="J67" s="30">
        <f t="shared" si="43"/>
        <v>22.791808292358901</v>
      </c>
      <c r="K67" s="30">
        <f t="shared" si="43"/>
        <v>23.107057943668647</v>
      </c>
      <c r="L67" s="30">
        <f t="shared" si="43"/>
        <v>23.464241674756728</v>
      </c>
      <c r="M67" s="30">
        <f t="shared" si="43"/>
        <v>23.789574416259768</v>
      </c>
      <c r="N67" s="30">
        <f t="shared" si="43"/>
        <v>24.077564217507881</v>
      </c>
      <c r="O67" s="30">
        <f t="shared" si="43"/>
        <v>24.283381919021455</v>
      </c>
      <c r="P67" s="30">
        <f t="shared" si="43"/>
        <v>24.439723119588308</v>
      </c>
      <c r="Q67" s="30">
        <f t="shared" si="43"/>
        <v>24.588184488859561</v>
      </c>
      <c r="R67" s="30">
        <f t="shared" si="43"/>
        <v>24.78541280398909</v>
      </c>
      <c r="S67" s="30">
        <f t="shared" si="43"/>
        <v>25.366439873955887</v>
      </c>
      <c r="T67" s="30">
        <f t="shared" si="43"/>
        <v>25.763517667215812</v>
      </c>
      <c r="U67" s="30">
        <f t="shared" si="43"/>
        <v>26.175516422661619</v>
      </c>
      <c r="V67" s="30">
        <f t="shared" si="43"/>
        <v>26.557092547485446</v>
      </c>
      <c r="W67" s="30">
        <f t="shared" si="43"/>
        <v>26.7062577318327</v>
      </c>
      <c r="X67" s="30">
        <f t="shared" si="43"/>
        <v>26.903141134821183</v>
      </c>
    </row>
    <row r="68" spans="1:24" ht="15.75">
      <c r="B68" s="20" t="s">
        <v>38</v>
      </c>
      <c r="C68" s="31">
        <f t="shared" ref="C68:C69" si="44">AVERAGE(D68:X68)</f>
        <v>70.374718775461787</v>
      </c>
      <c r="D68" s="30">
        <f>(D9/D7)*100</f>
        <v>72.257728222723713</v>
      </c>
      <c r="E68" s="30">
        <f t="shared" ref="E68:X68" si="45">(E9/E7)*100</f>
        <v>72.155290679224166</v>
      </c>
      <c r="F68" s="30">
        <f t="shared" si="45"/>
        <v>72.049243417480625</v>
      </c>
      <c r="G68" s="30">
        <f t="shared" si="45"/>
        <v>71.612890577030669</v>
      </c>
      <c r="H68" s="30">
        <f t="shared" si="45"/>
        <v>71.596178120314875</v>
      </c>
      <c r="I68" s="30">
        <f t="shared" si="45"/>
        <v>71.647544485832313</v>
      </c>
      <c r="J68" s="30">
        <f t="shared" si="45"/>
        <v>71.523075391327779</v>
      </c>
      <c r="K68" s="30">
        <f t="shared" si="45"/>
        <v>71.227943820013834</v>
      </c>
      <c r="L68" s="30">
        <f t="shared" si="45"/>
        <v>70.90286020619989</v>
      </c>
      <c r="M68" s="30">
        <f t="shared" si="45"/>
        <v>70.640516961689855</v>
      </c>
      <c r="N68" s="30">
        <f t="shared" si="45"/>
        <v>70.436200690969002</v>
      </c>
      <c r="O68" s="30">
        <f t="shared" si="45"/>
        <v>70.268654008323011</v>
      </c>
      <c r="P68" s="30">
        <f t="shared" si="45"/>
        <v>70.14847764494337</v>
      </c>
      <c r="Q68" s="30">
        <f t="shared" si="45"/>
        <v>70.038393836416731</v>
      </c>
      <c r="R68" s="30">
        <f t="shared" si="45"/>
        <v>69.878392084076339</v>
      </c>
      <c r="S68" s="30">
        <f t="shared" si="45"/>
        <v>69.271476512978552</v>
      </c>
      <c r="T68" s="30">
        <f t="shared" si="45"/>
        <v>68.945056424507641</v>
      </c>
      <c r="U68" s="30">
        <f t="shared" si="45"/>
        <v>68.61921942169613</v>
      </c>
      <c r="V68" s="30">
        <f t="shared" si="45"/>
        <v>68.323137858996716</v>
      </c>
      <c r="W68" s="30">
        <f t="shared" si="45"/>
        <v>68.231047007881301</v>
      </c>
      <c r="X68" s="30">
        <f t="shared" si="45"/>
        <v>68.095766912070971</v>
      </c>
    </row>
    <row r="69" spans="1:24" ht="15.75">
      <c r="B69" s="20" t="s">
        <v>10</v>
      </c>
      <c r="C69" s="31">
        <f t="shared" si="44"/>
        <v>5.5118265355323404</v>
      </c>
      <c r="D69" s="30">
        <f t="shared" ref="D69:X69" si="46">(D10/D7)*100</f>
        <v>5.9684466920460864</v>
      </c>
      <c r="E69" s="30">
        <f t="shared" si="46"/>
        <v>5.8731158649285815</v>
      </c>
      <c r="F69" s="30">
        <f t="shared" si="46"/>
        <v>5.8202510921256421</v>
      </c>
      <c r="G69" s="30">
        <f t="shared" si="46"/>
        <v>5.8734219063589821</v>
      </c>
      <c r="H69" s="30">
        <f t="shared" si="46"/>
        <v>5.8251045874971599</v>
      </c>
      <c r="I69" s="30">
        <f t="shared" si="46"/>
        <v>5.7371501392967676</v>
      </c>
      <c r="J69" s="30">
        <f t="shared" si="46"/>
        <v>5.6851163163133247</v>
      </c>
      <c r="K69" s="30">
        <f t="shared" si="46"/>
        <v>5.6649982363175111</v>
      </c>
      <c r="L69" s="30">
        <f t="shared" si="46"/>
        <v>5.6328981190433929</v>
      </c>
      <c r="M69" s="30">
        <f t="shared" si="46"/>
        <v>5.5699086220503764</v>
      </c>
      <c r="N69" s="30">
        <f t="shared" si="46"/>
        <v>5.4862350915231284</v>
      </c>
      <c r="O69" s="30">
        <f t="shared" si="46"/>
        <v>5.4479640726555454</v>
      </c>
      <c r="P69" s="30">
        <f t="shared" si="46"/>
        <v>5.4117992354683109</v>
      </c>
      <c r="Q69" s="30">
        <f t="shared" si="46"/>
        <v>5.3734216747237014</v>
      </c>
      <c r="R69" s="30">
        <f t="shared" si="46"/>
        <v>5.3361951119345719</v>
      </c>
      <c r="S69" s="30">
        <f t="shared" si="46"/>
        <v>5.3620836130655523</v>
      </c>
      <c r="T69" s="30">
        <f t="shared" si="46"/>
        <v>5.2914259082765476</v>
      </c>
      <c r="U69" s="30">
        <f t="shared" si="46"/>
        <v>5.2052641556422525</v>
      </c>
      <c r="V69" s="30">
        <f t="shared" si="46"/>
        <v>5.1197695935178249</v>
      </c>
      <c r="W69" s="30">
        <f t="shared" si="46"/>
        <v>5.0626952602860156</v>
      </c>
      <c r="X69" s="30">
        <f t="shared" si="46"/>
        <v>5.0010919531078448</v>
      </c>
    </row>
    <row r="70" spans="1:24" ht="15.75">
      <c r="B70" s="2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</row>
    <row r="71" spans="1:24">
      <c r="B71" s="1" t="s">
        <v>41</v>
      </c>
      <c r="C71" s="1"/>
      <c r="D71" s="1">
        <v>1990</v>
      </c>
      <c r="E71" s="1">
        <v>1991</v>
      </c>
      <c r="F71" s="1">
        <v>1992</v>
      </c>
      <c r="G71" s="1">
        <v>1993</v>
      </c>
      <c r="H71" s="1">
        <v>1994</v>
      </c>
      <c r="I71" s="1">
        <v>1995</v>
      </c>
      <c r="J71" s="1">
        <v>1996</v>
      </c>
      <c r="K71" s="1">
        <v>1997</v>
      </c>
      <c r="L71" s="1">
        <v>1998</v>
      </c>
      <c r="M71" s="1">
        <v>1999</v>
      </c>
      <c r="N71" s="1">
        <v>2000</v>
      </c>
      <c r="O71" s="1">
        <v>2001</v>
      </c>
      <c r="P71" s="1">
        <v>2002</v>
      </c>
      <c r="Q71" s="1">
        <v>2003</v>
      </c>
      <c r="R71" s="1">
        <v>2004</v>
      </c>
      <c r="S71" s="1">
        <v>2005</v>
      </c>
      <c r="T71" s="1">
        <v>2006</v>
      </c>
      <c r="U71" s="1">
        <v>2007</v>
      </c>
      <c r="V71" s="1">
        <v>2008</v>
      </c>
      <c r="W71" s="1">
        <v>2009</v>
      </c>
      <c r="X71" s="1">
        <v>2010</v>
      </c>
    </row>
    <row r="72" spans="1:24" ht="15.75">
      <c r="B72" s="10" t="s">
        <v>31</v>
      </c>
      <c r="C72" s="31">
        <f>AVERAGE(D72:X72)</f>
        <v>4.5195314553145796</v>
      </c>
      <c r="D72" s="30">
        <f>(D13/D$10)*100</f>
        <v>4.8161308325160554</v>
      </c>
      <c r="E72" s="30">
        <f t="shared" ref="E72:X72" si="47">(E13/E$10)*100</f>
        <v>4.7477254359401257</v>
      </c>
      <c r="F72" s="30">
        <f t="shared" si="47"/>
        <v>4.7343997886867522</v>
      </c>
      <c r="G72" s="30">
        <f t="shared" si="47"/>
        <v>4.7561201266201989</v>
      </c>
      <c r="H72" s="30">
        <f t="shared" si="47"/>
        <v>4.7617446442062255</v>
      </c>
      <c r="I72" s="30">
        <f t="shared" si="47"/>
        <v>4.6469169933803398</v>
      </c>
      <c r="J72" s="30">
        <f t="shared" si="47"/>
        <v>4.6932152225089414</v>
      </c>
      <c r="K72" s="30">
        <f t="shared" si="47"/>
        <v>4.6472640031921717</v>
      </c>
      <c r="L72" s="30">
        <f t="shared" si="47"/>
        <v>4.6147266591539848</v>
      </c>
      <c r="M72" s="30">
        <f t="shared" si="47"/>
        <v>4.5696775748319336</v>
      </c>
      <c r="N72" s="30">
        <f t="shared" si="47"/>
        <v>4.5190885381027019</v>
      </c>
      <c r="O72" s="30">
        <f t="shared" si="47"/>
        <v>4.4821423939476501</v>
      </c>
      <c r="P72" s="30">
        <f t="shared" si="47"/>
        <v>4.4660052470109211</v>
      </c>
      <c r="Q72" s="30">
        <f t="shared" si="47"/>
        <v>4.4195154826932592</v>
      </c>
      <c r="R72" s="30">
        <f t="shared" si="47"/>
        <v>4.4109230573136298</v>
      </c>
      <c r="S72" s="30">
        <f t="shared" si="47"/>
        <v>4.4169794510466724</v>
      </c>
      <c r="T72" s="30">
        <f t="shared" si="47"/>
        <v>4.3343601306795998</v>
      </c>
      <c r="U72" s="30">
        <f t="shared" si="47"/>
        <v>4.2875298315547292</v>
      </c>
      <c r="V72" s="30">
        <f t="shared" si="47"/>
        <v>4.2173973462691743</v>
      </c>
      <c r="W72" s="30">
        <f t="shared" si="47"/>
        <v>4.1863827039217343</v>
      </c>
      <c r="X72" s="30">
        <f t="shared" si="47"/>
        <v>4.1819150980293669</v>
      </c>
    </row>
    <row r="73" spans="1:24" ht="15.75">
      <c r="A73" s="36"/>
      <c r="B73" s="10" t="s">
        <v>11</v>
      </c>
      <c r="C73" s="31">
        <f>AVERAGE(D73:X73)</f>
        <v>90.708518389720041</v>
      </c>
      <c r="D73" s="30">
        <f>(D16/D$10)*100</f>
        <v>90.095786196030986</v>
      </c>
      <c r="E73" s="30">
        <f t="shared" ref="E73:X73" si="48">(E16/E$10)*100</f>
        <v>90.181495088676812</v>
      </c>
      <c r="F73" s="30">
        <f t="shared" si="48"/>
        <v>90.215424478424055</v>
      </c>
      <c r="G73" s="30">
        <f>(G16/G$10)*100</f>
        <v>90.215712444505243</v>
      </c>
      <c r="H73" s="30">
        <f t="shared" si="48"/>
        <v>90.232756569840916</v>
      </c>
      <c r="I73" s="30">
        <f t="shared" si="48"/>
        <v>90.365817556360469</v>
      </c>
      <c r="J73" s="30">
        <f t="shared" si="48"/>
        <v>90.345769692235834</v>
      </c>
      <c r="K73" s="30">
        <f t="shared" si="48"/>
        <v>90.41422198469256</v>
      </c>
      <c r="L73" s="30">
        <f t="shared" si="48"/>
        <v>90.469007226207012</v>
      </c>
      <c r="M73" s="30">
        <f t="shared" si="48"/>
        <v>90.533237391809479</v>
      </c>
      <c r="N73" s="30">
        <f t="shared" si="48"/>
        <v>90.604643069598012</v>
      </c>
      <c r="O73" s="30">
        <f t="shared" si="48"/>
        <v>90.710380968745682</v>
      </c>
      <c r="P73" s="30">
        <f t="shared" si="48"/>
        <v>90.795023126313779</v>
      </c>
      <c r="Q73" s="30">
        <f t="shared" si="48"/>
        <v>90.909014585880385</v>
      </c>
      <c r="R73" s="30">
        <f t="shared" si="48"/>
        <v>90.986805418259067</v>
      </c>
      <c r="S73" s="30">
        <f t="shared" si="48"/>
        <v>91.050781113902275</v>
      </c>
      <c r="T73" s="30">
        <f t="shared" si="48"/>
        <v>91.174011906350643</v>
      </c>
      <c r="U73" s="30">
        <f t="shared" si="48"/>
        <v>91.264770458595507</v>
      </c>
      <c r="V73" s="30">
        <f t="shared" si="48"/>
        <v>91.376553674558551</v>
      </c>
      <c r="W73" s="30">
        <f t="shared" si="48"/>
        <v>91.443633765037973</v>
      </c>
      <c r="X73" s="30">
        <f t="shared" si="48"/>
        <v>91.494039468095494</v>
      </c>
    </row>
    <row r="74" spans="1:24" ht="15.75">
      <c r="A74" s="36"/>
      <c r="B74" s="10" t="s">
        <v>12</v>
      </c>
      <c r="C74" s="31">
        <f>AVERAGE(D74:X74)</f>
        <v>0</v>
      </c>
      <c r="D74" s="30">
        <f>(D19/D$10)*100</f>
        <v>0</v>
      </c>
      <c r="E74" s="30">
        <f t="shared" ref="E74:X74" si="49">(E19/E$10)*100</f>
        <v>0</v>
      </c>
      <c r="F74" s="30">
        <f t="shared" si="49"/>
        <v>0</v>
      </c>
      <c r="G74" s="30">
        <f t="shared" si="49"/>
        <v>0</v>
      </c>
      <c r="H74" s="30">
        <f t="shared" si="49"/>
        <v>0</v>
      </c>
      <c r="I74" s="30">
        <f t="shared" si="49"/>
        <v>0</v>
      </c>
      <c r="J74" s="30">
        <f t="shared" si="49"/>
        <v>0</v>
      </c>
      <c r="K74" s="30">
        <f t="shared" si="49"/>
        <v>0</v>
      </c>
      <c r="L74" s="30">
        <f t="shared" si="49"/>
        <v>0</v>
      </c>
      <c r="M74" s="30">
        <f t="shared" si="49"/>
        <v>0</v>
      </c>
      <c r="N74" s="30">
        <f t="shared" si="49"/>
        <v>0</v>
      </c>
      <c r="O74" s="30">
        <f t="shared" si="49"/>
        <v>0</v>
      </c>
      <c r="P74" s="30">
        <f t="shared" si="49"/>
        <v>0</v>
      </c>
      <c r="Q74" s="30">
        <f t="shared" si="49"/>
        <v>0</v>
      </c>
      <c r="R74" s="30">
        <f t="shared" si="49"/>
        <v>0</v>
      </c>
      <c r="S74" s="30">
        <f t="shared" si="49"/>
        <v>0</v>
      </c>
      <c r="T74" s="30">
        <f t="shared" si="49"/>
        <v>0</v>
      </c>
      <c r="U74" s="30">
        <f t="shared" si="49"/>
        <v>0</v>
      </c>
      <c r="V74" s="30">
        <f t="shared" si="49"/>
        <v>0</v>
      </c>
      <c r="W74" s="30">
        <f t="shared" si="49"/>
        <v>0</v>
      </c>
      <c r="X74" s="30">
        <f t="shared" si="49"/>
        <v>0</v>
      </c>
    </row>
    <row r="75" spans="1:24" ht="15.75">
      <c r="A75" s="36"/>
      <c r="B75" s="10" t="s">
        <v>16</v>
      </c>
      <c r="C75" s="31">
        <f>AVERAGE(D75:X75)</f>
        <v>4.7719501549653849</v>
      </c>
      <c r="D75" s="35">
        <f>(D23/D$10)*100</f>
        <v>5.0880829714529483</v>
      </c>
      <c r="E75" s="35">
        <f t="shared" ref="E75:X75" si="50">(E23/E$10)*100</f>
        <v>5.070779475383052</v>
      </c>
      <c r="F75" s="35">
        <f t="shared" si="50"/>
        <v>5.0501757328891888</v>
      </c>
      <c r="G75" s="35">
        <f t="shared" si="50"/>
        <v>5.0281674288745579</v>
      </c>
      <c r="H75" s="35">
        <f t="shared" si="50"/>
        <v>5.0054987859528524</v>
      </c>
      <c r="I75" s="35">
        <f t="shared" si="50"/>
        <v>4.9872654502591978</v>
      </c>
      <c r="J75" s="35">
        <f t="shared" si="50"/>
        <v>4.9610150852552364</v>
      </c>
      <c r="K75" s="35">
        <f t="shared" si="50"/>
        <v>4.9385140121152569</v>
      </c>
      <c r="L75" s="35">
        <f t="shared" si="50"/>
        <v>4.9162661146390185</v>
      </c>
      <c r="M75" s="35">
        <f t="shared" si="50"/>
        <v>4.8970850333585991</v>
      </c>
      <c r="N75" s="35">
        <f t="shared" si="50"/>
        <v>4.8762683922992816</v>
      </c>
      <c r="O75" s="35">
        <f t="shared" si="50"/>
        <v>4.8074766373066691</v>
      </c>
      <c r="P75" s="35">
        <f t="shared" si="50"/>
        <v>4.7389716266752968</v>
      </c>
      <c r="Q75" s="35">
        <f t="shared" si="50"/>
        <v>4.6714699314263592</v>
      </c>
      <c r="R75" s="35">
        <f t="shared" si="50"/>
        <v>4.6022715244273078</v>
      </c>
      <c r="S75" s="35">
        <f t="shared" si="50"/>
        <v>4.5322394350510411</v>
      </c>
      <c r="T75" s="35">
        <f t="shared" si="50"/>
        <v>4.4916279629697629</v>
      </c>
      <c r="U75" s="35">
        <f t="shared" si="50"/>
        <v>4.4476997098497675</v>
      </c>
      <c r="V75" s="35">
        <f t="shared" si="50"/>
        <v>4.4060489791722768</v>
      </c>
      <c r="W75" s="35">
        <f t="shared" si="50"/>
        <v>4.3699835310402779</v>
      </c>
      <c r="X75" s="35">
        <f t="shared" si="50"/>
        <v>4.3240454338751304</v>
      </c>
    </row>
    <row r="76" spans="1:24">
      <c r="C76" s="31"/>
    </row>
    <row r="147" spans="4:24">
      <c r="D147">
        <v>52722634936.426323</v>
      </c>
      <c r="E147">
        <v>48256317609.609413</v>
      </c>
      <c r="F147">
        <v>42789935198.63385</v>
      </c>
      <c r="G147">
        <v>37200015254.737381</v>
      </c>
      <c r="H147">
        <v>39779002567.657768</v>
      </c>
      <c r="I147">
        <v>43757812756.127373</v>
      </c>
      <c r="J147">
        <v>45835936191.485313</v>
      </c>
      <c r="K147">
        <v>46089378933.698311</v>
      </c>
      <c r="L147">
        <v>50141117471.959938</v>
      </c>
      <c r="M147">
        <v>54531136502.46785</v>
      </c>
      <c r="N147">
        <v>57683113161.82756</v>
      </c>
      <c r="O147">
        <v>57925717011.68615</v>
      </c>
      <c r="P147">
        <v>57170607510.99556</v>
      </c>
      <c r="Q147">
        <v>58120817074.065536</v>
      </c>
      <c r="R147">
        <v>61426411615.188988</v>
      </c>
      <c r="S147">
        <v>66381123556.013092</v>
      </c>
      <c r="T147">
        <v>72472313432.220001</v>
      </c>
      <c r="U147">
        <v>78894290245.465225</v>
      </c>
      <c r="V147">
        <v>80026352335.814743</v>
      </c>
      <c r="W147">
        <v>66954915783.367561</v>
      </c>
      <c r="X147">
        <v>71717337745.015274</v>
      </c>
    </row>
    <row r="164" spans="4:24">
      <c r="D164">
        <v>16.844157889715163</v>
      </c>
      <c r="E164">
        <v>16.733127809502903</v>
      </c>
      <c r="F164">
        <v>16.580501480349163</v>
      </c>
      <c r="G164">
        <v>16.468023097101014</v>
      </c>
      <c r="H164">
        <v>16.43996401359318</v>
      </c>
      <c r="I164">
        <v>16.499187467504473</v>
      </c>
      <c r="J164">
        <v>16.376617331615748</v>
      </c>
      <c r="K164">
        <v>16.247920735025762</v>
      </c>
      <c r="L164">
        <v>16.177332794073326</v>
      </c>
      <c r="M164">
        <v>16.040194576334379</v>
      </c>
      <c r="N164">
        <v>16.10529240579411</v>
      </c>
      <c r="O164">
        <v>16.092630373570319</v>
      </c>
      <c r="P164">
        <v>16.184894687224606</v>
      </c>
      <c r="Q164">
        <v>16.259426870040112</v>
      </c>
      <c r="R164">
        <v>16.258761154313685</v>
      </c>
      <c r="S164">
        <v>16.530787897850022</v>
      </c>
      <c r="T164">
        <v>16.734793831940237</v>
      </c>
      <c r="U164">
        <v>16.928355379414334</v>
      </c>
      <c r="V164">
        <v>17.05475854690442</v>
      </c>
      <c r="W164">
        <v>17.209082467406947</v>
      </c>
      <c r="X164">
        <v>17.328619598725297</v>
      </c>
    </row>
    <row r="166" spans="4:24">
      <c r="D166">
        <v>112550.10727820332</v>
      </c>
      <c r="E166">
        <v>112215.13703894158</v>
      </c>
      <c r="F166">
        <v>111749.48350308472</v>
      </c>
      <c r="G166">
        <v>111402.43170884353</v>
      </c>
      <c r="H166">
        <v>111315.33712832928</v>
      </c>
      <c r="I166">
        <v>111498.92184381305</v>
      </c>
      <c r="J166">
        <v>111117.94534658678</v>
      </c>
      <c r="K166">
        <v>110713.63156992324</v>
      </c>
      <c r="L166">
        <v>110489.98678528714</v>
      </c>
      <c r="M166">
        <v>110051.6351021747</v>
      </c>
      <c r="N166">
        <v>110260.35241150206</v>
      </c>
      <c r="O166">
        <v>110219.8456982127</v>
      </c>
      <c r="P166">
        <v>110514.00946538913</v>
      </c>
      <c r="Q166">
        <v>110749.95959930889</v>
      </c>
      <c r="R166">
        <v>110747.85872008371</v>
      </c>
      <c r="S166">
        <v>111596.50145306997</v>
      </c>
      <c r="T166">
        <v>112220.18671354346</v>
      </c>
      <c r="U166">
        <v>112802.02609773361</v>
      </c>
      <c r="V166">
        <v>113176.85530396779</v>
      </c>
      <c r="W166">
        <v>113629.0528635985</v>
      </c>
      <c r="X166">
        <v>113975.26457571751</v>
      </c>
    </row>
  </sheetData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63:P64"/>
  <sheetViews>
    <sheetView zoomScale="60" zoomScaleNormal="60" workbookViewId="0">
      <selection activeCell="AI26" sqref="AI26"/>
    </sheetView>
  </sheetViews>
  <sheetFormatPr defaultRowHeight="15"/>
  <sheetData>
    <row r="63" spans="3:16">
      <c r="C63" s="29"/>
    </row>
    <row r="64" spans="3:16">
      <c r="P64" s="2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Wealth_SWE</vt:lpstr>
      <vt:lpstr>Graphs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Workineh</dc:creator>
  <cp:lastModifiedBy>Pablo Munoz</cp:lastModifiedBy>
  <dcterms:created xsi:type="dcterms:W3CDTF">2010-11-25T14:03:48Z</dcterms:created>
  <dcterms:modified xsi:type="dcterms:W3CDTF">2014-12-03T13:26:00Z</dcterms:modified>
</cp:coreProperties>
</file>